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6"/>
  <workbookPr filterPrivacy="1" showInkAnnotation="0" saveExternalLinkValues="0" codeName="ThisWorkbook"/>
  <xr:revisionPtr revIDLastSave="0" documentId="8_{77B3B204-B9FF-434D-80AC-261B23E58BC5}" xr6:coauthVersionLast="36" xr6:coauthVersionMax="36" xr10:uidLastSave="{00000000-0000-0000-0000-000000000000}"/>
  <workbookProtection workbookAlgorithmName="SHA-512" workbookHashValue="VEhJUyBJUyBOT1QgR09JTkcgVE8gQkUgQSBWQUxJRCBIQVNIcw==" workbookSaltValue="sJcFqu9d0zegqOFRgn2YDw==" workbookSpinCount="100000" lockStructure="1"/>
  <bookViews>
    <workbookView xWindow="0" yWindow="0" windowWidth="28800" windowHeight="12225" xr2:uid="{00000000-000D-0000-FFFF-FFFF00000000}"/>
  </bookViews>
  <sheets>
    <sheet name="Part A" sheetId="1" r:id="rId1"/>
    <sheet name="Part B" sheetId="9" r:id="rId2"/>
    <sheet name="Part C" sheetId="10" r:id="rId3"/>
    <sheet name="Part D" sheetId="11" r:id="rId4"/>
    <sheet name="Part E" sheetId="12" r:id="rId5"/>
    <sheet name="Drop-downs" sheetId="8" state="hidden" r:id="rId6"/>
  </sheets>
  <definedNames>
    <definedName name="CentralCostperPupil" localSheetId="1">#REF!</definedName>
    <definedName name="CentralCostperPupil" localSheetId="2">#REF!</definedName>
    <definedName name="CentralCostperPupil" localSheetId="3">#REF!</definedName>
    <definedName name="CentralCostperPupil" localSheetId="4">#REF!</definedName>
    <definedName name="CentralCostperPupil">'Part A'!$C$86</definedName>
  </definedNames>
  <calcPr calcId="191029" forceFullCalc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15" i="1"/>
  <c r="C16" i="1"/>
  <c r="C17" i="1"/>
  <c r="D18" i="1"/>
  <c r="E18" i="1"/>
  <c r="C22" i="1"/>
  <c r="C23" i="1"/>
  <c r="C24" i="1"/>
  <c r="C25" i="1"/>
  <c r="C26" i="1"/>
  <c r="C27" i="1"/>
  <c r="C28" i="1"/>
  <c r="D29" i="1"/>
  <c r="E29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D46" i="1"/>
  <c r="E46" i="1"/>
  <c r="C54" i="1"/>
  <c r="D83" i="1" s="1"/>
  <c r="C62" i="1"/>
  <c r="C63" i="1"/>
  <c r="C64" i="1"/>
  <c r="C65" i="1"/>
  <c r="C66" i="1"/>
  <c r="D67" i="1"/>
  <c r="E67" i="1"/>
  <c r="F67" i="1"/>
  <c r="C72" i="1"/>
  <c r="C73" i="1"/>
  <c r="C74" i="1"/>
  <c r="C75" i="1"/>
  <c r="C76" i="1"/>
  <c r="C77" i="1"/>
  <c r="C78" i="1"/>
  <c r="D79" i="1"/>
  <c r="E79" i="1"/>
  <c r="E80" i="1" s="1"/>
  <c r="F79" i="1"/>
  <c r="C82" i="1"/>
  <c r="C93" i="1" s="1"/>
  <c r="C94" i="1" s="1"/>
  <c r="C96" i="1" s="1"/>
  <c r="E83" i="1"/>
  <c r="W8" i="9"/>
  <c r="X8" i="9"/>
  <c r="Y8" i="9"/>
  <c r="W9" i="9"/>
  <c r="X9" i="9"/>
  <c r="Y9" i="9"/>
  <c r="K10" i="9"/>
  <c r="L10" i="9"/>
  <c r="M10" i="9"/>
  <c r="N10" i="9"/>
  <c r="O10" i="9"/>
  <c r="P10" i="9"/>
  <c r="Q10" i="9"/>
  <c r="R10" i="9"/>
  <c r="S10" i="9"/>
  <c r="T10" i="9"/>
  <c r="U10" i="9"/>
  <c r="V10" i="9"/>
  <c r="I8" i="10"/>
  <c r="Q8" i="10"/>
  <c r="T8" i="10"/>
  <c r="I9" i="10"/>
  <c r="Q9" i="10"/>
  <c r="Q10" i="10" s="1"/>
  <c r="T9" i="10"/>
  <c r="D10" i="10"/>
  <c r="E10" i="10"/>
  <c r="F10" i="10"/>
  <c r="G10" i="10"/>
  <c r="H10" i="10"/>
  <c r="J10" i="10"/>
  <c r="K10" i="10"/>
  <c r="L10" i="10"/>
  <c r="M10" i="10"/>
  <c r="N10" i="10"/>
  <c r="O10" i="10"/>
  <c r="P10" i="10"/>
  <c r="R10" i="10"/>
  <c r="S10" i="10"/>
  <c r="W10" i="10"/>
  <c r="X10" i="10"/>
  <c r="J8" i="11"/>
  <c r="N8" i="11"/>
  <c r="V8" i="11"/>
  <c r="J9" i="11"/>
  <c r="N9" i="11"/>
  <c r="N10" i="11" s="1"/>
  <c r="N17" i="11" s="1"/>
  <c r="V9" i="11"/>
  <c r="F10" i="11"/>
  <c r="F17" i="11" s="1"/>
  <c r="G10" i="11"/>
  <c r="G17" i="11" s="1"/>
  <c r="H10" i="11"/>
  <c r="H17" i="11" s="1"/>
  <c r="I10" i="11"/>
  <c r="I17" i="11" s="1"/>
  <c r="K10" i="11"/>
  <c r="K17" i="11" s="1"/>
  <c r="L10" i="11"/>
  <c r="L17" i="11" s="1"/>
  <c r="M10" i="11"/>
  <c r="M17" i="11" s="1"/>
  <c r="O10" i="11"/>
  <c r="P10" i="11"/>
  <c r="Q10" i="11"/>
  <c r="R10" i="11"/>
  <c r="S10" i="11"/>
  <c r="T10" i="11"/>
  <c r="U10" i="11"/>
  <c r="W10" i="11"/>
  <c r="X10" i="11"/>
  <c r="Y10" i="11"/>
  <c r="J15" i="11"/>
  <c r="N15" i="11"/>
  <c r="D10" i="12"/>
  <c r="E10" i="12"/>
  <c r="F10" i="12"/>
  <c r="H10" i="12"/>
  <c r="J10" i="12"/>
  <c r="D80" i="1" l="1"/>
  <c r="Y10" i="9"/>
  <c r="V10" i="11"/>
  <c r="E48" i="1"/>
  <c r="E56" i="1" s="1"/>
  <c r="E57" i="1" s="1"/>
  <c r="D85" i="1"/>
  <c r="D48" i="1"/>
  <c r="D56" i="1" s="1"/>
  <c r="D88" i="1" s="1"/>
  <c r="J10" i="11"/>
  <c r="J17" i="11" s="1"/>
  <c r="T10" i="10"/>
  <c r="W10" i="9"/>
  <c r="C29" i="1"/>
  <c r="C67" i="1"/>
  <c r="X10" i="9"/>
  <c r="C46" i="1"/>
  <c r="C48" i="1" s="1"/>
  <c r="C56" i="1" s="1"/>
  <c r="C18" i="1"/>
  <c r="E85" i="1"/>
  <c r="C83" i="1"/>
  <c r="D68" i="1"/>
  <c r="D86" i="1" s="1"/>
  <c r="C79" i="1"/>
  <c r="C80" i="1" s="1"/>
  <c r="I10" i="10"/>
  <c r="E68" i="1"/>
  <c r="E86" i="1" s="1"/>
  <c r="D57" i="1" l="1"/>
  <c r="C85" i="1"/>
  <c r="C88" i="1" s="1"/>
  <c r="C89" i="1" s="1"/>
  <c r="E88" i="1"/>
  <c r="C68" i="1"/>
  <c r="C86" i="1" s="1"/>
  <c r="C57" i="1"/>
</calcChain>
</file>

<file path=xl/sharedStrings.xml><?xml version="1.0" encoding="utf-8"?>
<sst xmlns="http://schemas.openxmlformats.org/spreadsheetml/2006/main" count="322" uniqueCount="231">
  <si>
    <t>Part A - District-Level Information</t>
  </si>
  <si>
    <t>School District Name</t>
  </si>
  <si>
    <t>Alfred-Almond</t>
  </si>
  <si>
    <t>BEDS Code</t>
  </si>
  <si>
    <t>020101</t>
  </si>
  <si>
    <t>School Year</t>
  </si>
  <si>
    <t>2020-21</t>
  </si>
  <si>
    <t>I) Contact Information</t>
  </si>
  <si>
    <t>Mailing Address</t>
  </si>
  <si>
    <t>Contact First &amp; Last Name</t>
  </si>
  <si>
    <t>Tracy Condie</t>
  </si>
  <si>
    <t>Street Address Line 1</t>
  </si>
  <si>
    <t>6795 State Route 21</t>
  </si>
  <si>
    <t>Title of Contact</t>
  </si>
  <si>
    <t>Business Administrator</t>
  </si>
  <si>
    <t>Street Address Line 2</t>
  </si>
  <si>
    <t>Email Address</t>
  </si>
  <si>
    <t>tcondie@aacsapps.com</t>
  </si>
  <si>
    <t>City</t>
  </si>
  <si>
    <t>Almond</t>
  </si>
  <si>
    <t>Phone Number</t>
  </si>
  <si>
    <t>6072766513</t>
  </si>
  <si>
    <t>Zip Code</t>
  </si>
  <si>
    <t>14804</t>
  </si>
  <si>
    <t>II) Total Amount of District Spending Allocated to Individual Schools</t>
  </si>
  <si>
    <t>Funding Source</t>
  </si>
  <si>
    <t>A) Total Major Operating Funds Spending</t>
  </si>
  <si>
    <t>Total Spending</t>
  </si>
  <si>
    <t>State/Local</t>
  </si>
  <si>
    <t>Federal</t>
  </si>
  <si>
    <t>General Fund Total Expenditures &amp; Transfers</t>
  </si>
  <si>
    <t>Special Aid Fund Total Expenditures &amp; Transfers</t>
  </si>
  <si>
    <t>School Food Services Fund Total Expenditures &amp; Transfers</t>
  </si>
  <si>
    <t>Debt Service Fund Total Expenditures &amp; Transfers</t>
  </si>
  <si>
    <t>Total Major Operating Funds Spending</t>
  </si>
  <si>
    <t>B) Exclusions for Non-Instructional Costs</t>
  </si>
  <si>
    <t>Interfund Transfers</t>
  </si>
  <si>
    <t>Debt Service</t>
  </si>
  <si>
    <t>School Food Services Fund</t>
  </si>
  <si>
    <t>Community Services</t>
  </si>
  <si>
    <t>Adult/Continuing Education</t>
  </si>
  <si>
    <t>Transportation</t>
  </si>
  <si>
    <t>Employee Benefits Allocated to Above Purposes (see IV below)</t>
  </si>
  <si>
    <t>Total Non-Instructional Cost Exclusions</t>
  </si>
  <si>
    <t>C) Exclusions for Tuition/Payments to Non-District Schools</t>
  </si>
  <si>
    <t xml:space="preserve">Total Pupils </t>
  </si>
  <si>
    <t>Per Pupil</t>
  </si>
  <si>
    <t>Charter School Tuition</t>
  </si>
  <si>
    <t>Services Provided to Charter Schools</t>
  </si>
  <si>
    <t>Other School Districts (Excl. Special Act Districts)</t>
  </si>
  <si>
    <t>Prekindergarten Community-Based Organizations</t>
  </si>
  <si>
    <t>BOCES Instructional Programs (Full-time Only)</t>
  </si>
  <si>
    <t>SWD School Age-School Year Tuition</t>
  </si>
  <si>
    <t>SWD Early Intervention Program Tuition</t>
  </si>
  <si>
    <t>SWD - Preschool Education (§4410) Tuition</t>
  </si>
  <si>
    <t>SWD - Summer Education (§4408) Tuition</t>
  </si>
  <si>
    <t>State-Supported Schools for the Blind &amp; Deaf (§4201) Tuition</t>
  </si>
  <si>
    <t>Services Provided to Nonpublic Schools</t>
  </si>
  <si>
    <t>Other Expenses for Pupils in Non-Traditional Settings</t>
  </si>
  <si>
    <t>Total Tuition/Payments to Non-District Schools Exclusions</t>
  </si>
  <si>
    <t>Total Exclusions</t>
  </si>
  <si>
    <t>D) Projected 2020-21 Enrollment</t>
  </si>
  <si>
    <t>Total District K-12 Enrollment</t>
  </si>
  <si>
    <t>Total District Pre-K Enrollment</t>
  </si>
  <si>
    <t>Total Preschool Special Education Enrollment</t>
  </si>
  <si>
    <t>Total District Enrollment</t>
  </si>
  <si>
    <t>Total Funding Allocated to Individual Schools</t>
  </si>
  <si>
    <t>Total Allocated Funding per Pupil</t>
  </si>
  <si>
    <t>III) Central District Costs Included in School Allocations</t>
  </si>
  <si>
    <t>Total Staff</t>
  </si>
  <si>
    <t>Total</t>
  </si>
  <si>
    <t>A) General Support Costs</t>
  </si>
  <si>
    <t>(FTE Basis)</t>
  </si>
  <si>
    <t>FTE Spending</t>
  </si>
  <si>
    <t xml:space="preserve">Board of Education </t>
  </si>
  <si>
    <t>Central Personnel</t>
  </si>
  <si>
    <t>Operation and Maintenance of Plant</t>
  </si>
  <si>
    <t>Other Central Services</t>
  </si>
  <si>
    <t>Employee Benefits for General Support Staff (see IV below)</t>
  </si>
  <si>
    <t>Total General Support Costs</t>
  </si>
  <si>
    <t>Total General Support Costs per Pupil</t>
  </si>
  <si>
    <t>B) District Academic Support Costs</t>
  </si>
  <si>
    <t>Curriculum Development &amp; Supervision</t>
  </si>
  <si>
    <t>Research, Planning &amp; Evaluation</t>
  </si>
  <si>
    <t>In-Service Training</t>
  </si>
  <si>
    <t>Committee on Special Education/Preschool Special Education</t>
  </si>
  <si>
    <t>Summer Programming and Services</t>
  </si>
  <si>
    <t>Other Districtwide Staff</t>
  </si>
  <si>
    <t>Employee Benefits for District Academic Support Staff (see IV below)</t>
  </si>
  <si>
    <t>Total District Academic Support Costs</t>
  </si>
  <si>
    <t>Total District Academic Support Costs per Pupil</t>
  </si>
  <si>
    <t>C) Other Post-Employment Benefits (OPEB)</t>
  </si>
  <si>
    <t>Total OPEB per Pupil</t>
  </si>
  <si>
    <t>Total Central District Costs Included in School Allocations</t>
  </si>
  <si>
    <t>Total Central District Costs per Pupil</t>
  </si>
  <si>
    <t>Total Funding Allocated to Individual Schools excl. Central Costs</t>
  </si>
  <si>
    <t>IV) District Average Fringe Rate for Allocation of Employee Benefits</t>
  </si>
  <si>
    <t>Total Employee Benefits in General Fund &amp; Special Aid Fund</t>
  </si>
  <si>
    <t>Other Post-Employment Benefits</t>
  </si>
  <si>
    <t>Total Employee Benefits for Active Employees</t>
  </si>
  <si>
    <t>Total Personal Service in General Fund &amp; Special Aid Fund</t>
  </si>
  <si>
    <t>District Average Fringe Rate</t>
  </si>
  <si>
    <t>Part B - Basic School-Level Information</t>
  </si>
  <si>
    <t>Grade Span</t>
  </si>
  <si>
    <t>School Status</t>
  </si>
  <si>
    <t>Projected Enrollment &amp; Demographics</t>
  </si>
  <si>
    <t>Projected Staffing (FTE Basis)</t>
  </si>
  <si>
    <t>School Name</t>
  </si>
  <si>
    <t>Local School Code</t>
  </si>
  <si>
    <t>School Type</t>
  </si>
  <si>
    <t>Lowest Grade</t>
  </si>
  <si>
    <t>Highest Grade</t>
  </si>
  <si>
    <t>Does this school serve its full planned grade span? (Y/N)</t>
  </si>
  <si>
    <t>If no, is this school opening this school year? (Y/N)</t>
  </si>
  <si>
    <t>Is the school scheduled to close? (Y/N)</t>
  </si>
  <si>
    <t>If so, what year?</t>
  </si>
  <si>
    <t>K-12 Enrollment</t>
  </si>
  <si>
    <t>Pre-K
Enrollment</t>
  </si>
  <si>
    <t>Preschool Special Ed Enrollment</t>
  </si>
  <si>
    <t>K-12
FRPL
Count</t>
  </si>
  <si>
    <t>K-12
ELL 
Count</t>
  </si>
  <si>
    <t>K-12
SWD
Count</t>
  </si>
  <si>
    <t>Classroom Teachers w/ 0-3 Years Experience</t>
  </si>
  <si>
    <t>Classroom Teachers w/ More than 3 Years Experience</t>
  </si>
  <si>
    <t>Para-
professional Classroom Staff</t>
  </si>
  <si>
    <t>Principals &amp; Other Admin Staff</t>
  </si>
  <si>
    <t>Pupil Support Services Staff</t>
  </si>
  <si>
    <t>All Remaining Staff</t>
  </si>
  <si>
    <t>Total Classroom Teachers</t>
  </si>
  <si>
    <t>Total Non Teaching Staff</t>
  </si>
  <si>
    <t>020101040001</t>
  </si>
  <si>
    <t>ALFRED-ALMOND ELEMENTARY SCHOOL</t>
  </si>
  <si>
    <t>Elementary School</t>
  </si>
  <si>
    <t>Pre-K</t>
  </si>
  <si>
    <t>6</t>
  </si>
  <si>
    <t>Yes</t>
  </si>
  <si>
    <t>No</t>
  </si>
  <si>
    <t>020101040002</t>
  </si>
  <si>
    <t>ALFRED-ALMOND JUNIOR-SENIOR HIGH SCH</t>
  </si>
  <si>
    <t>Junior-Senior High School</t>
  </si>
  <si>
    <t>7</t>
  </si>
  <si>
    <t>12</t>
  </si>
  <si>
    <t>District Total</t>
  </si>
  <si>
    <t>Part C - Basic School-Level Allocations</t>
  </si>
  <si>
    <t>Number of district-operated schools:</t>
  </si>
  <si>
    <t>School Allocation by Object (excl. Central Costs)</t>
  </si>
  <si>
    <t>School Allocation by Purpose (excl. Central Costs)</t>
  </si>
  <si>
    <t>Funding Source by School</t>
  </si>
  <si>
    <t>Per Pupil Allocation</t>
  </si>
  <si>
    <t>Personal Service</t>
  </si>
  <si>
    <t>General Education</t>
  </si>
  <si>
    <t>Special Education</t>
  </si>
  <si>
    <t>Instructional Support</t>
  </si>
  <si>
    <t>Classroom Teachers</t>
  </si>
  <si>
    <t>All Other Salaries</t>
  </si>
  <si>
    <t>Employee Benefits</t>
  </si>
  <si>
    <t>BOCES Services</t>
  </si>
  <si>
    <t>All Other</t>
  </si>
  <si>
    <t>Total Allocation by Object</t>
  </si>
  <si>
    <t>General Ed 
K-12</t>
  </si>
  <si>
    <t>Special Ed 
K- 12</t>
  </si>
  <si>
    <t>Preschool</t>
  </si>
  <si>
    <t>School Administration</t>
  </si>
  <si>
    <t>Instructional Media</t>
  </si>
  <si>
    <t>Pupil
Support
Services</t>
  </si>
  <si>
    <t>Total Allocation by Purpose</t>
  </si>
  <si>
    <t>State &amp; Local Funding</t>
  </si>
  <si>
    <t>Federal 
Funding</t>
  </si>
  <si>
    <t>Total Funding Source by School</t>
  </si>
  <si>
    <t>State &amp; Local
Funding per Pupil</t>
  </si>
  <si>
    <t>Federal Funding 
per Pupil</t>
  </si>
  <si>
    <t>Central District Costs</t>
  </si>
  <si>
    <t>Total School Allocation w/ Central District Costs</t>
  </si>
  <si>
    <t>Total School Funding per Pupil</t>
  </si>
  <si>
    <t>Part D - School-Level Spending on Prekindergarten and Community Schools Programming</t>
  </si>
  <si>
    <t>Prekindergarten Programs</t>
  </si>
  <si>
    <t>Student, Family, and Community Schools Programs</t>
  </si>
  <si>
    <t>Projected Pre-K Enrollment</t>
  </si>
  <si>
    <t>Projected Pre-K Funding</t>
  </si>
  <si>
    <t>Spending by Purpose</t>
  </si>
  <si>
    <t>Funding Source by Program</t>
  </si>
  <si>
    <t>Does this school offer a Pre-K program? (Y/N)</t>
  </si>
  <si>
    <t>Does this school offer student/family support or community schools services? (Y/N)</t>
  </si>
  <si>
    <t>4-Year-Old 
Full-Day</t>
  </si>
  <si>
    <t>4-Year-Old 
Half-Day</t>
  </si>
  <si>
    <t>3-Year-Old 
Full-Day</t>
  </si>
  <si>
    <t>3-Year-Old 
Half-Day</t>
  </si>
  <si>
    <t>Total Pre-K Enrollment</t>
  </si>
  <si>
    <t>State Universal Pre-K Grants (UPK)</t>
  </si>
  <si>
    <t>Other State &amp;  Local Funding</t>
  </si>
  <si>
    <t>Federal  Funding</t>
  </si>
  <si>
    <t>Total Pre-K Spending</t>
  </si>
  <si>
    <t>Community Schools Site Coordinator (FTE Basis)</t>
  </si>
  <si>
    <t>Enriched Academic Services</t>
  </si>
  <si>
    <t>Health, Mental Health/
Counseling, Dental Care</t>
  </si>
  <si>
    <t>Nutrition Services</t>
  </si>
  <si>
    <t>Legal Services</t>
  </si>
  <si>
    <t>After-School Programs/
Extended Day Programs</t>
  </si>
  <si>
    <t>Total Community Schools Spending</t>
  </si>
  <si>
    <t>Foundation Aid Community Schools Set-Aside</t>
  </si>
  <si>
    <t>Other State &amp; Local Funding</t>
  </si>
  <si>
    <t>Total in District Schools</t>
  </si>
  <si>
    <t>Projected Pre-K CBO Enrollment</t>
  </si>
  <si>
    <t>Projected Pre-K CBO Funding</t>
  </si>
  <si>
    <t># of CBO Sites</t>
  </si>
  <si>
    <t>Federal Funding</t>
  </si>
  <si>
    <t>Total in Prekindergarten Community-Based Organizations</t>
  </si>
  <si>
    <t>District Total with CBOs</t>
  </si>
  <si>
    <t>Part E - Locally Implemented Funding Formula</t>
  </si>
  <si>
    <t>Are schools allocated a sizeable portion of their funding via a locally implemented formula?</t>
  </si>
  <si>
    <t>Local Formula
Allocation</t>
  </si>
  <si>
    <t>Allocation If Local Formula Fully Funded</t>
  </si>
  <si>
    <t>Difference</t>
  </si>
  <si>
    <t>% Funded</t>
  </si>
  <si>
    <t>Total Funding (See Part C)</t>
  </si>
  <si>
    <t>Local Formula as % of Total Funding</t>
  </si>
  <si>
    <t>Other Funding</t>
  </si>
  <si>
    <t>Grades</t>
  </si>
  <si>
    <t>Y/N</t>
  </si>
  <si>
    <t>2017-18</t>
  </si>
  <si>
    <t>K-12 School</t>
  </si>
  <si>
    <t>2018-19</t>
  </si>
  <si>
    <t>Pre-K Only</t>
  </si>
  <si>
    <t>K</t>
  </si>
  <si>
    <t>K-8 School</t>
  </si>
  <si>
    <t>2019-20</t>
  </si>
  <si>
    <t>Middle/Junior High School</t>
  </si>
  <si>
    <t>NYC - District 75</t>
  </si>
  <si>
    <t>Senior High School</t>
  </si>
  <si>
    <t>NYC - YABC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</si>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</sst>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5" formatCode="&quot;$&quot;#,##0_);\(&quot;$&quot;#,##0\)"/>
    <numFmt numFmtId="7" formatCode="&quot;$&quot;#,##0.00_);\(&quot;$&quot;#,##0.00\)"/>
    <numFmt numFmtId="164" formatCode="#,##0.0_);\(#,##0.0\)"/>
    <numFmt numFmtId="165" formatCode="#,##0;\(#,##0\)"/>
    <numFmt numFmtId="166" formatCode="&quot;$&quot;#,##0"/>
    <numFmt numFmtId="167" formatCode="&quot;$&quot;#,##0.00"/>
    <numFmt numFmtId="168" formatCode="0.0"/>
    <numFmt numFmtId="169" formatCode="#,##&quot;$&quot;0"/>
    <numFmt numFmtId="170" formatCode="#,##0.0"/>
    <numFmt numFmtId="171" formatCode="#,##0.0;\(#,##0.0\)"/>
    <numFmt numFmtId="172" formatCode="0.0%"/>
  </numFmts>
  <fonts count="14" x14ac:knownFonts="1">
    <font>
      <sz val="11"/>
      <color theme="1"/>
      <name val="Calibri"/>
      <family val="2"/>
      <scheme val="minor"/>
    </font>
    <font>
      <b/>
      <sz val="12"/>
      <color theme="1"/>
      <name val="Palatino Linotype"/>
      <family val="1"/>
    </font>
    <font>
      <sz val="11"/>
      <color theme="1"/>
      <name val="Palatino Linotype"/>
      <family val="1"/>
    </font>
    <font>
      <sz val="10"/>
      <color theme="1"/>
      <name val="Palatino Linotype"/>
      <family val="1"/>
    </font>
    <font>
      <b/>
      <sz val="10"/>
      <color theme="1"/>
      <name val="Palatino Linotype"/>
      <family val="1"/>
    </font>
    <font>
      <b/>
      <sz val="11"/>
      <color theme="1"/>
      <name val="Palatino Linotype"/>
      <family val="1"/>
    </font>
    <font>
      <sz val="10"/>
      <name val="Palatino Linotype"/>
      <family val="1"/>
    </font>
    <font>
      <sz val="12"/>
      <color theme="1"/>
      <name val="Palatino Linotype"/>
      <family val="1"/>
    </font>
    <font>
      <u/>
      <sz val="10"/>
      <color theme="1"/>
      <name val="Palatino Linotype"/>
      <family val="1"/>
    </font>
    <font>
      <b/>
      <u/>
      <sz val="10"/>
      <color theme="1"/>
      <name val="Palatino Linotype"/>
      <family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Palatino Linotype"/>
      <family val="1"/>
    </font>
    <font>
      <sz val="10"/>
      <color theme="0"/>
      <name val="Palatino Linotype"/>
      <family val="1"/>
    </font>
  </fonts>
  <fills count="5">
    <fill>
      <patternFill patternType="none"/>
    </fill>
    <fill>
      <patternFill patternType="gray125"/>
    </fill>
    <fill>
      <patternFill patternType="solid">
        <fgColor rgb="FFB3F2E3"/>
        <bgColor indexed="64"/>
      </patternFill>
    </fill>
    <fill>
      <patternFill patternType="solid">
        <fgColor rgb="FFFFFFC1"/>
        <bgColor indexed="64"/>
      </patternFill>
    </fill>
    <fill>
      <patternFill patternType="solid">
        <fgColor rgb="FFD9FFC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0" fillId="0" borderId="0"/>
  </cellStyleXfs>
  <cellXfs count="131">
    <xf numFmtId="0" fontId="0" fillId="0" borderId="0" xfId="0" applyProtection="1"/>
    <xf numFmtId="0" fontId="1" fillId="0" borderId="0" xfId="0" applyFont="1" applyProtection="1"/>
    <xf numFmtId="0" fontId="2" fillId="0" borderId="0" xfId="0" applyFont="1" applyProtection="1"/>
    <xf numFmtId="0" fontId="3" fillId="0" borderId="0" xfId="0" applyFont="1" applyProtection="1"/>
    <xf numFmtId="0" fontId="4" fillId="0" borderId="0" xfId="0" applyFont="1" applyProtection="1"/>
    <xf numFmtId="0" fontId="4" fillId="0" borderId="4" xfId="0" applyFont="1" applyBorder="1" applyAlignment="1" applyProtection="1">
      <alignment horizontal="center" wrapText="1"/>
    </xf>
    <xf numFmtId="0" fontId="4" fillId="0" borderId="0" xfId="0" applyFont="1" applyAlignment="1" applyProtection="1">
      <alignment wrapText="1"/>
    </xf>
    <xf numFmtId="165" fontId="3" fillId="0" borderId="1" xfId="0" applyNumberFormat="1" applyFont="1" applyFill="1" applyBorder="1" applyProtection="1"/>
    <xf numFmtId="49" fontId="4" fillId="0" borderId="0" xfId="0" applyNumberFormat="1" applyFont="1" applyAlignment="1" applyProtection="1">
      <alignment horizontal="center"/>
    </xf>
    <xf numFmtId="164" fontId="4" fillId="0" borderId="0" xfId="0" applyNumberFormat="1" applyFont="1" applyProtection="1"/>
    <xf numFmtId="5" fontId="3" fillId="0" borderId="1" xfId="0" applyNumberFormat="1" applyFont="1" applyFill="1" applyBorder="1" applyProtection="1"/>
    <xf numFmtId="0" fontId="4" fillId="0" borderId="15" xfId="0" applyFont="1" applyBorder="1" applyAlignment="1" applyProtection="1">
      <alignment horizontal="center" wrapText="1"/>
    </xf>
    <xf numFmtId="166" fontId="3" fillId="0" borderId="1" xfId="0" applyNumberFormat="1" applyFont="1" applyFill="1" applyBorder="1" applyProtection="1"/>
    <xf numFmtId="165" fontId="4" fillId="0" borderId="0" xfId="0" applyNumberFormat="1" applyFont="1" applyProtection="1"/>
    <xf numFmtId="166" fontId="4" fillId="0" borderId="0" xfId="0" applyNumberFormat="1" applyFont="1" applyProtection="1"/>
    <xf numFmtId="0" fontId="4" fillId="0" borderId="0" xfId="0" applyFont="1" applyAlignment="1" applyProtection="1">
      <alignment horizontal="center"/>
    </xf>
    <xf numFmtId="165" fontId="3" fillId="0" borderId="1" xfId="0" applyNumberFormat="1" applyFont="1" applyFill="1" applyBorder="1" applyAlignment="1" applyProtection="1">
      <alignment horizontal="center"/>
    </xf>
    <xf numFmtId="165" fontId="3" fillId="0" borderId="1" xfId="0" applyNumberFormat="1" applyFont="1" applyFill="1" applyBorder="1" applyProtection="1"/>
    <xf numFmtId="0" fontId="2" fillId="0" borderId="0" xfId="0" applyFont="1" applyProtection="1"/>
    <xf numFmtId="0" fontId="4" fillId="0" borderId="0" xfId="0" applyFont="1" applyProtection="1"/>
    <xf numFmtId="0" fontId="4" fillId="0" borderId="0" xfId="0" applyFont="1" applyAlignment="1" applyProtection="1">
      <alignment wrapText="1"/>
    </xf>
    <xf numFmtId="0" fontId="3" fillId="0" borderId="0" xfId="0" applyFont="1" applyProtection="1"/>
    <xf numFmtId="0" fontId="7" fillId="0" borderId="0" xfId="0" applyFont="1" applyProtection="1"/>
    <xf numFmtId="5" fontId="3" fillId="0" borderId="0" xfId="0" applyNumberFormat="1" applyFont="1" applyProtection="1"/>
    <xf numFmtId="0" fontId="3" fillId="0" borderId="0" xfId="0" applyFont="1" applyAlignment="1" applyProtection="1">
      <alignment horizontal="right"/>
    </xf>
    <xf numFmtId="0" fontId="4" fillId="0" borderId="11" xfId="0" applyFont="1" applyBorder="1" applyProtection="1"/>
    <xf numFmtId="5" fontId="3" fillId="0" borderId="12" xfId="0" applyNumberFormat="1" applyFont="1" applyBorder="1" applyProtection="1"/>
    <xf numFmtId="0" fontId="3" fillId="0" borderId="12" xfId="0" applyFont="1" applyBorder="1" applyProtection="1"/>
    <xf numFmtId="0" fontId="8" fillId="0" borderId="12" xfId="0" applyFont="1" applyBorder="1" applyAlignment="1" applyProtection="1">
      <alignment horizontal="left" indent="2"/>
    </xf>
    <xf numFmtId="0" fontId="3" fillId="0" borderId="13" xfId="0" applyFont="1" applyBorder="1" applyProtection="1"/>
    <xf numFmtId="0" fontId="3" fillId="0" borderId="14" xfId="0" applyFont="1" applyBorder="1" applyProtection="1"/>
    <xf numFmtId="0" fontId="3" fillId="0" borderId="10" xfId="0" applyFont="1" applyBorder="1" applyProtection="1"/>
    <xf numFmtId="0" fontId="3" fillId="0" borderId="7" xfId="0" applyFont="1" applyBorder="1" applyProtection="1"/>
    <xf numFmtId="0" fontId="3" fillId="0" borderId="8" xfId="0" applyFont="1" applyBorder="1" applyProtection="1"/>
    <xf numFmtId="0" fontId="3" fillId="0" borderId="9" xfId="0" applyFont="1" applyBorder="1" applyProtection="1"/>
    <xf numFmtId="0" fontId="3" fillId="0" borderId="11" xfId="0" applyFont="1" applyBorder="1" applyProtection="1"/>
    <xf numFmtId="0" fontId="9" fillId="0" borderId="14" xfId="0" applyFont="1" applyBorder="1" applyProtection="1"/>
    <xf numFmtId="5" fontId="4" fillId="0" borderId="1" xfId="0" applyNumberFormat="1" applyFont="1" applyBorder="1" applyAlignment="1" applyProtection="1">
      <alignment horizontal="center"/>
    </xf>
    <xf numFmtId="0" fontId="4" fillId="0" borderId="14" xfId="0" applyFont="1" applyBorder="1" applyProtection="1"/>
    <xf numFmtId="0" fontId="4" fillId="0" borderId="7" xfId="0" applyFont="1" applyBorder="1" applyProtection="1"/>
    <xf numFmtId="167" fontId="4" fillId="0" borderId="8" xfId="0" applyNumberFormat="1" applyFont="1" applyBorder="1" applyAlignment="1" applyProtection="1">
      <alignment horizontal="right"/>
    </xf>
    <xf numFmtId="5" fontId="4" fillId="0" borderId="5" xfId="0" applyNumberFormat="1" applyFont="1" applyBorder="1" applyAlignment="1" applyProtection="1">
      <alignment horizontal="center" wrapText="1"/>
    </xf>
    <xf numFmtId="5" fontId="4" fillId="0" borderId="6" xfId="0" applyNumberFormat="1" applyFont="1" applyBorder="1" applyAlignment="1" applyProtection="1">
      <alignment horizontal="center" wrapText="1"/>
    </xf>
    <xf numFmtId="0" fontId="3" fillId="0" borderId="14" xfId="0" applyFont="1" applyBorder="1" applyAlignment="1" applyProtection="1">
      <alignment horizontal="left" indent="1"/>
    </xf>
    <xf numFmtId="0" fontId="4" fillId="0" borderId="14" xfId="0" applyFont="1" applyBorder="1" applyAlignment="1" applyProtection="1">
      <alignment horizontal="left"/>
    </xf>
    <xf numFmtId="0" fontId="9" fillId="0" borderId="14" xfId="0" applyFont="1" applyBorder="1" applyAlignment="1" applyProtection="1">
      <alignment horizontal="left"/>
    </xf>
    <xf numFmtId="5" fontId="4" fillId="0" borderId="3" xfId="0" applyNumberFormat="1" applyFont="1" applyBorder="1" applyAlignment="1" applyProtection="1">
      <alignment horizontal="center" wrapText="1"/>
    </xf>
    <xf numFmtId="166" fontId="3" fillId="0" borderId="1" xfId="0" applyNumberFormat="1" applyFont="1" applyFill="1" applyBorder="1" applyProtection="1"/>
    <xf numFmtId="0" fontId="4" fillId="0" borderId="14" xfId="0" applyFont="1" applyBorder="1" applyAlignment="1" applyProtection="1">
      <alignment horizontal="left" indent="1"/>
    </xf>
    <xf numFmtId="0" fontId="4" fillId="0" borderId="5" xfId="0" applyFont="1" applyBorder="1" applyAlignment="1" applyProtection="1">
      <alignment horizontal="center" wrapText="1"/>
    </xf>
    <xf numFmtId="7" fontId="4" fillId="0" borderId="8" xfId="0" applyNumberFormat="1" applyFont="1" applyBorder="1" applyAlignment="1" applyProtection="1">
      <alignment horizontal="right"/>
    </xf>
    <xf numFmtId="0" fontId="4" fillId="0" borderId="5" xfId="0" applyFont="1" applyBorder="1" applyAlignment="1" applyProtection="1">
      <alignment horizontal="center"/>
    </xf>
    <xf numFmtId="0" fontId="3" fillId="0" borderId="5" xfId="0" applyFont="1" applyBorder="1" applyProtection="1"/>
    <xf numFmtId="0" fontId="4" fillId="0" borderId="6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left" indent="2"/>
    </xf>
    <xf numFmtId="0" fontId="11" fillId="0" borderId="0" xfId="0" applyFont="1" applyProtection="1"/>
    <xf numFmtId="0" fontId="4" fillId="0" borderId="11" xfId="0" applyFont="1" applyBorder="1" applyAlignment="1" applyProtection="1">
      <alignment horizontal="center" wrapText="1"/>
    </xf>
    <xf numFmtId="165" fontId="3" fillId="0" borderId="0" xfId="0" applyNumberFormat="1" applyFont="1" applyProtection="1"/>
    <xf numFmtId="169" fontId="3" fillId="0" borderId="0" xfId="0" applyNumberFormat="1" applyFont="1" applyProtection="1"/>
    <xf numFmtId="170" fontId="4" fillId="0" borderId="0" xfId="0" applyNumberFormat="1" applyFont="1" applyProtection="1"/>
    <xf numFmtId="166" fontId="3" fillId="0" borderId="2" xfId="0" applyNumberFormat="1" applyFont="1" applyFill="1" applyBorder="1" applyProtection="1"/>
    <xf numFmtId="0" fontId="5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171" fontId="3" fillId="0" borderId="1" xfId="0" applyNumberFormat="1" applyFont="1" applyFill="1" applyBorder="1" applyProtection="1"/>
    <xf numFmtId="0" fontId="4" fillId="0" borderId="12" xfId="0" applyFont="1" applyBorder="1" applyProtection="1"/>
    <xf numFmtId="0" fontId="4" fillId="0" borderId="13" xfId="0" applyFont="1" applyBorder="1" applyProtection="1"/>
    <xf numFmtId="0" fontId="4" fillId="0" borderId="0" xfId="0" applyFont="1" applyFill="1" applyAlignment="1" applyProtection="1">
      <alignment horizontal="left" indent="1"/>
    </xf>
    <xf numFmtId="10" fontId="4" fillId="0" borderId="8" xfId="0" applyNumberFormat="1" applyFont="1" applyBorder="1" applyAlignment="1" applyProtection="1">
      <alignment horizontal="right"/>
    </xf>
    <xf numFmtId="0" fontId="4" fillId="0" borderId="2" xfId="0" applyFont="1" applyBorder="1" applyAlignment="1" applyProtection="1">
      <alignment horizontal="center" wrapText="1"/>
    </xf>
    <xf numFmtId="0" fontId="4" fillId="0" borderId="3" xfId="0" applyFont="1" applyBorder="1" applyAlignment="1" applyProtection="1">
      <alignment horizontal="center" wrapText="1"/>
    </xf>
    <xf numFmtId="0" fontId="4" fillId="0" borderId="12" xfId="0" applyFont="1" applyFill="1" applyBorder="1" applyAlignment="1" applyProtection="1">
      <alignment horizontal="center" wrapText="1"/>
    </xf>
    <xf numFmtId="49" fontId="3" fillId="0" borderId="2" xfId="0" applyNumberFormat="1" applyFont="1" applyFill="1" applyBorder="1" applyAlignment="1" applyProtection="1"/>
    <xf numFmtId="165" fontId="3" fillId="0" borderId="2" xfId="0" applyNumberFormat="1" applyFont="1" applyFill="1" applyBorder="1" applyAlignment="1" applyProtection="1">
      <alignment horizontal="right" wrapText="1"/>
    </xf>
    <xf numFmtId="168" fontId="3" fillId="0" borderId="2" xfId="0" applyNumberFormat="1" applyFont="1" applyFill="1" applyBorder="1" applyAlignment="1" applyProtection="1">
      <alignment horizontal="right" wrapText="1"/>
    </xf>
    <xf numFmtId="0" fontId="6" fillId="0" borderId="0" xfId="0" applyFont="1" applyProtection="1"/>
    <xf numFmtId="0" fontId="4" fillId="0" borderId="14" xfId="0" applyFont="1" applyBorder="1" applyAlignment="1" applyProtection="1">
      <alignment horizontal="center" wrapText="1"/>
    </xf>
    <xf numFmtId="166" fontId="3" fillId="0" borderId="2" xfId="0" applyNumberFormat="1" applyFont="1" applyFill="1" applyBorder="1" applyAlignment="1" applyProtection="1">
      <alignment horizontal="center"/>
    </xf>
    <xf numFmtId="166" fontId="3" fillId="0" borderId="2" xfId="0" applyNumberFormat="1" applyFont="1" applyFill="1" applyBorder="1" applyProtection="1"/>
    <xf numFmtId="165" fontId="3" fillId="0" borderId="2" xfId="0" applyNumberFormat="1" applyFont="1" applyFill="1" applyBorder="1" applyProtection="1"/>
    <xf numFmtId="165" fontId="3" fillId="0" borderId="2" xfId="0" applyNumberFormat="1" applyFont="1" applyFill="1" applyBorder="1" applyProtection="1"/>
    <xf numFmtId="170" fontId="3" fillId="0" borderId="2" xfId="0" applyNumberFormat="1" applyFont="1" applyFill="1" applyBorder="1" applyProtection="1"/>
    <xf numFmtId="0" fontId="4" fillId="0" borderId="5" xfId="0" applyFont="1" applyBorder="1" applyProtection="1"/>
    <xf numFmtId="0" fontId="4" fillId="0" borderId="6" xfId="0" applyFont="1" applyBorder="1" applyAlignment="1" applyProtection="1">
      <alignment horizontal="center" wrapText="1"/>
    </xf>
    <xf numFmtId="172" fontId="3" fillId="0" borderId="1" xfId="0" applyNumberFormat="1" applyFont="1" applyFill="1" applyBorder="1" applyProtection="1"/>
    <xf numFmtId="170" fontId="3" fillId="0" borderId="1" xfId="0" applyNumberFormat="1" applyFont="1" applyFill="1" applyBorder="1" applyAlignment="1" applyProtection="1">
      <alignment horizontal="right" wrapText="1"/>
    </xf>
    <xf numFmtId="170" fontId="3" fillId="0" borderId="6" xfId="0" applyNumberFormat="1" applyFont="1" applyBorder="1" applyAlignment="1" applyProtection="1">
      <alignment horizontal="right" wrapText="1"/>
    </xf>
    <xf numFmtId="7" fontId="3" fillId="0" borderId="1" xfId="0" applyNumberFormat="1" applyFont="1" applyFill="1" applyBorder="1" applyProtection="1"/>
    <xf numFmtId="0" fontId="3" fillId="0" borderId="0" xfId="0" applyNumberFormat="1" applyFont="1" applyFill="1" applyAlignment="1" applyProtection="1">
      <alignment horizontal="left" indent="2"/>
    </xf>
    <xf numFmtId="5" fontId="4" fillId="0" borderId="0" xfId="0" applyNumberFormat="1" applyFont="1" applyFill="1" applyAlignment="1" applyProtection="1"/>
    <xf numFmtId="5" fontId="4" fillId="0" borderId="0" xfId="0" applyNumberFormat="1" applyFont="1" applyFill="1" applyAlignment="1" applyProtection="1">
      <alignment horizontal="right"/>
    </xf>
    <xf numFmtId="0" fontId="9" fillId="0" borderId="14" xfId="0" quotePrefix="1" applyNumberFormat="1" applyFont="1" applyFill="1" applyBorder="1" applyAlignment="1" applyProtection="1">
      <alignment horizontal="left"/>
    </xf>
    <xf numFmtId="171" fontId="11" fillId="0" borderId="0" xfId="0" applyNumberFormat="1" applyFont="1" applyFill="1" applyAlignment="1" applyProtection="1"/>
    <xf numFmtId="171" fontId="4" fillId="0" borderId="0" xfId="0" applyNumberFormat="1" applyFont="1" applyFill="1" applyAlignment="1" applyProtection="1"/>
    <xf numFmtId="7" fontId="4" fillId="0" borderId="0" xfId="0" applyNumberFormat="1" applyFont="1" applyFill="1" applyAlignment="1" applyProtection="1"/>
    <xf numFmtId="37" fontId="4" fillId="0" borderId="0" xfId="0" applyNumberFormat="1" applyFont="1" applyFill="1" applyAlignment="1" applyProtection="1"/>
    <xf numFmtId="7" fontId="4" fillId="0" borderId="0" xfId="0" applyNumberFormat="1" applyFont="1" applyFill="1" applyAlignment="1" applyProtection="1">
      <alignment horizontal="right"/>
    </xf>
    <xf numFmtId="49" fontId="3" fillId="0" borderId="2" xfId="0" quotePrefix="1" applyNumberFormat="1" applyFont="1" applyFill="1" applyBorder="1" applyAlignment="1" applyProtection="1">
      <alignment horizontal="left" wrapText="1"/>
    </xf>
    <xf numFmtId="0" fontId="3" fillId="0" borderId="2" xfId="0" quotePrefix="1" applyNumberFormat="1" applyFont="1" applyFill="1" applyBorder="1" applyAlignment="1" applyProtection="1">
      <alignment horizontal="left" wrapText="1"/>
    </xf>
    <xf numFmtId="0" fontId="3" fillId="0" borderId="2" xfId="0" quotePrefix="1" applyNumberFormat="1" applyFont="1" applyFill="1" applyBorder="1" applyAlignment="1" applyProtection="1">
      <alignment horizontal="center" wrapText="1"/>
    </xf>
    <xf numFmtId="0" fontId="3" fillId="0" borderId="2" xfId="0" quotePrefix="1" applyNumberFormat="1" applyFont="1" applyFill="1" applyBorder="1" applyAlignment="1" applyProtection="1">
      <alignment horizontal="center"/>
    </xf>
    <xf numFmtId="0" fontId="12" fillId="0" borderId="0" xfId="0" applyNumberFormat="1" applyFont="1" applyFill="1" applyAlignment="1" applyProtection="1">
      <alignment horizontal="left" indent="1"/>
    </xf>
    <xf numFmtId="0" fontId="13" fillId="0" borderId="0" xfId="0" applyNumberFormat="1" applyFont="1" applyFill="1" applyAlignment="1" applyProtection="1"/>
    <xf numFmtId="165" fontId="13" fillId="0" borderId="0" xfId="0" applyNumberFormat="1" applyFont="1" applyFill="1" applyAlignment="1" applyProtection="1"/>
    <xf numFmtId="0" fontId="4" fillId="0" borderId="0" xfId="0" applyNumberFormat="1" applyFont="1" applyFill="1" applyAlignment="1" applyProtection="1">
      <alignment horizontal="center" wrapText="1"/>
    </xf>
    <xf numFmtId="49" fontId="3" fillId="0" borderId="2" xfId="0" quotePrefix="1" applyNumberFormat="1" applyFont="1" applyFill="1" applyBorder="1" applyAlignment="1" applyProtection="1"/>
    <xf numFmtId="0" fontId="6" fillId="0" borderId="2" xfId="0" quotePrefix="1" applyNumberFormat="1" applyFont="1" applyFill="1" applyBorder="1" applyAlignment="1" applyProtection="1">
      <alignment horizontal="center"/>
    </xf>
    <xf numFmtId="0" fontId="4" fillId="0" borderId="1" xfId="0" quotePrefix="1" applyNumberFormat="1" applyFont="1" applyFill="1" applyBorder="1" applyAlignment="1" applyProtection="1">
      <alignment horizontal="center"/>
    </xf>
    <xf numFmtId="10" fontId="4" fillId="0" borderId="0" xfId="0" applyNumberFormat="1" applyFont="1" applyFill="1" applyAlignment="1" applyProtection="1"/>
    <xf numFmtId="0" fontId="4" fillId="0" borderId="16" xfId="0" applyNumberFormat="1" applyFont="1" applyFill="1" applyBorder="1" applyAlignment="1" applyProtection="1">
      <alignment horizontal="center"/>
    </xf>
    <xf numFmtId="0" fontId="4" fillId="0" borderId="17" xfId="0" applyNumberFormat="1" applyFont="1" applyFill="1" applyBorder="1" applyAlignment="1" applyProtection="1">
      <alignment horizontal="center"/>
    </xf>
    <xf numFmtId="5" fontId="3" fillId="0" borderId="16" xfId="0" quotePrefix="1" applyNumberFormat="1" applyFont="1" applyFill="1" applyBorder="1" applyAlignment="1" applyProtection="1">
      <alignment horizontal="left"/>
    </xf>
    <xf numFmtId="5" fontId="3" fillId="0" borderId="17" xfId="0" applyNumberFormat="1" applyFont="1" applyFill="1" applyBorder="1" applyAlignment="1" applyProtection="1">
      <alignment horizontal="left"/>
    </xf>
    <xf numFmtId="49" fontId="3" fillId="0" borderId="16" xfId="0" quotePrefix="1" applyNumberFormat="1" applyFont="1" applyFill="1" applyBorder="1" applyAlignment="1" applyProtection="1">
      <alignment horizontal="left"/>
    </xf>
    <xf numFmtId="49" fontId="3" fillId="0" borderId="17" xfId="0" quotePrefix="1" applyNumberFormat="1" applyFont="1" applyFill="1" applyBorder="1" applyAlignment="1" applyProtection="1">
      <alignment horizontal="left"/>
    </xf>
    <xf numFmtId="49" fontId="3" fillId="0" borderId="17" xfId="0" applyNumberFormat="1" applyFont="1" applyFill="1" applyBorder="1" applyAlignment="1" applyProtection="1">
      <alignment horizontal="left"/>
    </xf>
    <xf numFmtId="0" fontId="4" fillId="0" borderId="18" xfId="0" applyNumberFormat="1" applyFont="1" applyFill="1" applyBorder="1" applyAlignment="1" applyProtection="1">
      <alignment horizontal="center"/>
    </xf>
    <xf numFmtId="0" fontId="4" fillId="2" borderId="16" xfId="0" applyNumberFormat="1" applyFont="1" applyFill="1" applyBorder="1" applyAlignment="1" applyProtection="1">
      <alignment horizontal="center"/>
    </xf>
    <xf numFmtId="0" fontId="4" fillId="2" borderId="18" xfId="0" applyNumberFormat="1" applyFont="1" applyFill="1" applyBorder="1" applyAlignment="1" applyProtection="1">
      <alignment horizontal="center"/>
    </xf>
    <xf numFmtId="0" fontId="4" fillId="2" borderId="17" xfId="0" applyNumberFormat="1" applyFont="1" applyFill="1" applyBorder="1" applyAlignment="1" applyProtection="1">
      <alignment horizontal="center"/>
    </xf>
    <xf numFmtId="0" fontId="4" fillId="4" borderId="16" xfId="0" applyNumberFormat="1" applyFont="1" applyFill="1" applyBorder="1" applyAlignment="1" applyProtection="1">
      <alignment horizontal="center"/>
    </xf>
    <xf numFmtId="0" fontId="4" fillId="4" borderId="18" xfId="0" applyNumberFormat="1" applyFont="1" applyFill="1" applyBorder="1" applyAlignment="1" applyProtection="1">
      <alignment horizontal="center"/>
    </xf>
    <xf numFmtId="0" fontId="4" fillId="4" borderId="17" xfId="0" applyNumberFormat="1" applyFont="1" applyFill="1" applyBorder="1" applyAlignment="1" applyProtection="1">
      <alignment horizontal="center"/>
    </xf>
    <xf numFmtId="0" fontId="4" fillId="3" borderId="16" xfId="0" applyNumberFormat="1" applyFont="1" applyFill="1" applyBorder="1" applyAlignment="1" applyProtection="1">
      <alignment horizontal="center"/>
    </xf>
    <xf numFmtId="0" fontId="4" fillId="3" borderId="18" xfId="0" applyNumberFormat="1" applyFont="1" applyFill="1" applyBorder="1" applyAlignment="1" applyProtection="1">
      <alignment horizontal="center"/>
    </xf>
    <xf numFmtId="0" fontId="4" fillId="3" borderId="17" xfId="0" applyNumberFormat="1" applyFont="1" applyFill="1" applyBorder="1" applyAlignment="1" applyProtection="1">
      <alignment horizontal="center"/>
    </xf>
    <xf numFmtId="0" fontId="4" fillId="0" borderId="16" xfId="0" applyNumberFormat="1" applyFont="1" applyFill="1" applyBorder="1" applyAlignment="1" applyProtection="1">
      <alignment horizontal="center" wrapText="1"/>
    </xf>
    <xf numFmtId="0" fontId="4" fillId="0" borderId="18" xfId="0" applyNumberFormat="1" applyFont="1" applyFill="1" applyBorder="1" applyAlignment="1" applyProtection="1">
      <alignment horizontal="center" wrapText="1"/>
    </xf>
    <xf numFmtId="0" fontId="4" fillId="0" borderId="17" xfId="0" applyNumberFormat="1" applyFont="1" applyFill="1" applyBorder="1" applyAlignment="1" applyProtection="1">
      <alignment horizontal="center" wrapText="1"/>
    </xf>
    <xf numFmtId="0" fontId="4" fillId="0" borderId="19" xfId="0" applyNumberFormat="1" applyFont="1" applyFill="1" applyBorder="1" applyAlignment="1" applyProtection="1">
      <alignment horizontal="center"/>
    </xf>
    <xf numFmtId="0" fontId="4" fillId="0" borderId="20" xfId="0" applyNumberFormat="1" applyFont="1" applyFill="1" applyBorder="1" applyAlignment="1" applyProtection="1">
      <alignment horizontal="center"/>
    </xf>
    <xf numFmtId="0" fontId="4" fillId="0" borderId="21" xfId="0" applyNumberFormat="1" applyFont="1" applyFill="1" applyBorder="1" applyAlignment="1" applyProtection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1" defaultTableStyle="TableStyleMedium2" defaultPivotStyle="PivotStyleLight16">
    <tableStyle name="SFT" pivot="0" count="0" xr9:uid="{00000000-0011-0000-FFFF-FFFF00000000}"/>
  </tableStyles>
  <colors>
    <mruColors>
      <color rgb="FFFFF6E5"/>
      <color rgb="FFFF66FF"/>
      <color rgb="FFD9FFC5"/>
      <color rgb="FFB3F2E3"/>
      <color rgb="FFFBD258"/>
      <color rgb="FF1D8281"/>
      <color rgb="FF44BF87"/>
      <color rgb="FFFFFFC1"/>
      <color rgb="FFFFC6CF"/>
      <color rgb="FFFDA8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H96"/>
  <sheetViews>
    <sheetView showGridLines="0" tabSelected="1" workbookViewId="0">
      <selection activeCell="C39" sqref="C39"/>
    </sheetView>
  </sheetViews>
  <sheetFormatPr defaultColWidth="9.140625" defaultRowHeight="16.5" x14ac:dyDescent="0.3"/>
  <cols>
    <col min="1" max="1" width="3" style="2" customWidth="1"/>
    <col min="2" max="2" width="62.85546875" style="2" bestFit="1" customWidth="1"/>
    <col min="3" max="3" width="15.42578125" bestFit="1" customWidth="1"/>
    <col min="4" max="5" width="15.42578125" style="2" bestFit="1" customWidth="1"/>
    <col min="6" max="6" width="12.5703125" style="2" customWidth="1"/>
    <col min="7" max="8" width="15.42578125" style="2" customWidth="1"/>
    <col min="9" max="9" width="9.140625" style="2" customWidth="1"/>
    <col min="10" max="16384" width="9.140625" style="2"/>
  </cols>
  <sheetData>
    <row r="1" spans="1:8" customFormat="1" ht="18" customHeight="1" x14ac:dyDescent="0.35">
      <c r="A1" s="22"/>
      <c r="B1" s="1" t="s">
        <v>0</v>
      </c>
      <c r="F1" s="24" t="s">
        <v>1</v>
      </c>
      <c r="G1" s="110" t="s">
        <v>2</v>
      </c>
      <c r="H1" s="111"/>
    </row>
    <row r="2" spans="1:8" x14ac:dyDescent="0.3">
      <c r="A2" s="3"/>
      <c r="F2" s="24" t="s">
        <v>3</v>
      </c>
      <c r="G2" s="112" t="s">
        <v>4</v>
      </c>
      <c r="H2" s="113"/>
    </row>
    <row r="3" spans="1:8" x14ac:dyDescent="0.3">
      <c r="A3" s="3"/>
      <c r="F3" s="24" t="s">
        <v>5</v>
      </c>
      <c r="G3" s="112" t="s">
        <v>6</v>
      </c>
      <c r="H3" s="113"/>
    </row>
    <row r="4" spans="1:8" x14ac:dyDescent="0.3">
      <c r="A4" s="3"/>
      <c r="B4" s="4" t="s">
        <v>7</v>
      </c>
      <c r="F4" s="24"/>
      <c r="G4" s="55"/>
      <c r="H4" s="55"/>
    </row>
    <row r="5" spans="1:8" x14ac:dyDescent="0.3">
      <c r="B5" s="25"/>
      <c r="C5" s="26"/>
      <c r="D5" s="27"/>
      <c r="E5" s="28" t="s">
        <v>8</v>
      </c>
      <c r="F5" s="27"/>
      <c r="G5" s="27"/>
      <c r="H5" s="29"/>
    </row>
    <row r="6" spans="1:8" x14ac:dyDescent="0.3">
      <c r="B6" s="30" t="s">
        <v>9</v>
      </c>
      <c r="C6" s="112" t="s">
        <v>10</v>
      </c>
      <c r="D6" s="114"/>
      <c r="E6" s="87" t="s">
        <v>11</v>
      </c>
      <c r="F6" s="3"/>
      <c r="G6" s="112" t="s">
        <v>12</v>
      </c>
      <c r="H6" s="114"/>
    </row>
    <row r="7" spans="1:8" x14ac:dyDescent="0.3">
      <c r="B7" s="30" t="s">
        <v>13</v>
      </c>
      <c r="C7" s="112" t="s">
        <v>14</v>
      </c>
      <c r="D7" s="114"/>
      <c r="E7" s="87" t="s">
        <v>15</v>
      </c>
      <c r="F7" s="3"/>
      <c r="G7" s="112"/>
      <c r="H7" s="114"/>
    </row>
    <row r="8" spans="1:8" x14ac:dyDescent="0.3">
      <c r="B8" s="30" t="s">
        <v>16</v>
      </c>
      <c r="C8" s="112" t="s">
        <v>17</v>
      </c>
      <c r="D8" s="114"/>
      <c r="E8" s="87" t="s">
        <v>18</v>
      </c>
      <c r="F8" s="3"/>
      <c r="G8" s="112" t="s">
        <v>19</v>
      </c>
      <c r="H8" s="114"/>
    </row>
    <row r="9" spans="1:8" x14ac:dyDescent="0.3">
      <c r="B9" s="32" t="s">
        <v>20</v>
      </c>
      <c r="C9" s="112" t="s">
        <v>21</v>
      </c>
      <c r="D9" s="114"/>
      <c r="E9" s="54" t="s">
        <v>22</v>
      </c>
      <c r="F9" s="33"/>
      <c r="G9" s="112" t="s">
        <v>23</v>
      </c>
      <c r="H9" s="114"/>
    </row>
    <row r="10" spans="1:8" x14ac:dyDescent="0.3">
      <c r="B10" s="3"/>
      <c r="C10" s="23"/>
      <c r="D10" s="3"/>
      <c r="E10" s="3"/>
      <c r="F10" s="3"/>
      <c r="G10" s="3"/>
      <c r="H10" s="3"/>
    </row>
    <row r="11" spans="1:8" x14ac:dyDescent="0.3">
      <c r="B11" s="4" t="s">
        <v>24</v>
      </c>
    </row>
    <row r="12" spans="1:8" x14ac:dyDescent="0.3">
      <c r="B12" s="35"/>
      <c r="C12" s="46"/>
      <c r="D12" s="108" t="s">
        <v>25</v>
      </c>
      <c r="E12" s="109"/>
      <c r="F12" s="27"/>
      <c r="G12" s="27"/>
      <c r="H12" s="29"/>
    </row>
    <row r="13" spans="1:8" x14ac:dyDescent="0.3">
      <c r="B13" s="36" t="s">
        <v>26</v>
      </c>
      <c r="C13" s="42" t="s">
        <v>27</v>
      </c>
      <c r="D13" s="37" t="s">
        <v>28</v>
      </c>
      <c r="E13" s="37" t="s">
        <v>29</v>
      </c>
      <c r="F13" s="3"/>
      <c r="G13" s="3"/>
      <c r="H13" s="31"/>
    </row>
    <row r="14" spans="1:8" x14ac:dyDescent="0.3">
      <c r="B14" s="43" t="s">
        <v>30</v>
      </c>
      <c r="C14" s="10">
        <f>SUM(D14:E14)</f>
        <v>14355618</v>
      </c>
      <c r="D14" s="10">
        <v>14355618</v>
      </c>
      <c r="E14" s="10">
        <v>0</v>
      </c>
      <c r="F14" s="3"/>
      <c r="G14" s="3"/>
      <c r="H14" s="31"/>
    </row>
    <row r="15" spans="1:8" x14ac:dyDescent="0.3">
      <c r="B15" s="43" t="s">
        <v>31</v>
      </c>
      <c r="C15" s="10">
        <f>SUM(D15:E15)</f>
        <v>460407</v>
      </c>
      <c r="D15" s="10">
        <v>0</v>
      </c>
      <c r="E15" s="10">
        <v>460407</v>
      </c>
      <c r="F15" s="3"/>
      <c r="G15" s="3"/>
      <c r="H15" s="31"/>
    </row>
    <row r="16" spans="1:8" x14ac:dyDescent="0.3">
      <c r="B16" s="43" t="s">
        <v>32</v>
      </c>
      <c r="C16" s="10">
        <f>SUM(D16:E16)</f>
        <v>0</v>
      </c>
      <c r="D16" s="10">
        <v>0</v>
      </c>
      <c r="E16" s="10">
        <v>0</v>
      </c>
      <c r="F16" s="3"/>
      <c r="G16" s="3"/>
      <c r="H16" s="31"/>
    </row>
    <row r="17" spans="2:8" x14ac:dyDescent="0.3">
      <c r="B17" s="43" t="s">
        <v>33</v>
      </c>
      <c r="C17" s="10">
        <f>SUM(D17:E17)</f>
        <v>0</v>
      </c>
      <c r="D17" s="10">
        <v>0</v>
      </c>
      <c r="E17" s="10">
        <v>0</v>
      </c>
      <c r="F17" s="3"/>
      <c r="G17" s="3"/>
      <c r="H17" s="31"/>
    </row>
    <row r="18" spans="2:8" x14ac:dyDescent="0.3">
      <c r="B18" s="38" t="s">
        <v>34</v>
      </c>
      <c r="C18" s="88">
        <f>SUM(C14:C17)</f>
        <v>14816025</v>
      </c>
      <c r="D18" s="88">
        <f>SUM(D14:D17)</f>
        <v>14355618</v>
      </c>
      <c r="E18" s="88">
        <f>SUM(E14:E17)</f>
        <v>460407</v>
      </c>
      <c r="F18" s="3"/>
      <c r="G18" s="3"/>
      <c r="H18" s="31"/>
    </row>
    <row r="19" spans="2:8" x14ac:dyDescent="0.3">
      <c r="B19" s="30"/>
      <c r="C19" s="23"/>
      <c r="D19" s="3"/>
      <c r="E19" s="3"/>
      <c r="F19" s="3"/>
      <c r="G19" s="3"/>
      <c r="H19" s="31"/>
    </row>
    <row r="20" spans="2:8" x14ac:dyDescent="0.3">
      <c r="B20" s="30"/>
      <c r="C20" s="23"/>
      <c r="D20" s="108" t="s">
        <v>25</v>
      </c>
      <c r="E20" s="109"/>
      <c r="F20" s="3"/>
      <c r="G20" s="3"/>
      <c r="H20" s="31"/>
    </row>
    <row r="21" spans="2:8" x14ac:dyDescent="0.3">
      <c r="B21" s="36" t="s">
        <v>35</v>
      </c>
      <c r="C21" s="41" t="s">
        <v>27</v>
      </c>
      <c r="D21" s="37" t="s">
        <v>28</v>
      </c>
      <c r="E21" s="37" t="s">
        <v>29</v>
      </c>
      <c r="F21" s="3"/>
      <c r="G21" s="3"/>
      <c r="H21" s="31"/>
    </row>
    <row r="22" spans="2:8" x14ac:dyDescent="0.3">
      <c r="B22" s="43" t="s">
        <v>36</v>
      </c>
      <c r="C22" s="10">
        <f t="shared" ref="C22:C28" si="0">SUM(D22:E22)</f>
        <v>100000</v>
      </c>
      <c r="D22" s="10">
        <v>100000</v>
      </c>
      <c r="E22" s="10">
        <v>0</v>
      </c>
      <c r="F22" s="3"/>
      <c r="G22" s="3"/>
      <c r="H22" s="31"/>
    </row>
    <row r="23" spans="2:8" x14ac:dyDescent="0.3">
      <c r="B23" s="43" t="s">
        <v>37</v>
      </c>
      <c r="C23" s="10">
        <f t="shared" si="0"/>
        <v>1578177</v>
      </c>
      <c r="D23" s="10">
        <v>1578177</v>
      </c>
      <c r="E23" s="10">
        <v>0</v>
      </c>
      <c r="F23" s="3"/>
      <c r="G23" s="3"/>
      <c r="H23" s="31"/>
    </row>
    <row r="24" spans="2:8" x14ac:dyDescent="0.3">
      <c r="B24" s="43" t="s">
        <v>38</v>
      </c>
      <c r="C24" s="10">
        <f t="shared" si="0"/>
        <v>0</v>
      </c>
      <c r="D24" s="10">
        <v>0</v>
      </c>
      <c r="E24" s="10">
        <v>0</v>
      </c>
      <c r="F24" s="3"/>
      <c r="G24" s="3"/>
      <c r="H24" s="31"/>
    </row>
    <row r="25" spans="2:8" x14ac:dyDescent="0.3">
      <c r="B25" s="43" t="s">
        <v>39</v>
      </c>
      <c r="C25" s="10">
        <f t="shared" si="0"/>
        <v>0</v>
      </c>
      <c r="D25" s="10">
        <v>0</v>
      </c>
      <c r="E25" s="10">
        <v>0</v>
      </c>
      <c r="F25" s="3"/>
      <c r="G25" s="3"/>
      <c r="H25" s="31"/>
    </row>
    <row r="26" spans="2:8" x14ac:dyDescent="0.3">
      <c r="B26" s="43" t="s">
        <v>40</v>
      </c>
      <c r="C26" s="10">
        <f t="shared" si="0"/>
        <v>11605</v>
      </c>
      <c r="D26" s="10">
        <v>0</v>
      </c>
      <c r="E26" s="10">
        <v>11605</v>
      </c>
      <c r="F26" s="3"/>
      <c r="G26" s="3"/>
      <c r="H26" s="31"/>
    </row>
    <row r="27" spans="2:8" x14ac:dyDescent="0.3">
      <c r="B27" s="43" t="s">
        <v>41</v>
      </c>
      <c r="C27" s="10">
        <f t="shared" si="0"/>
        <v>595745</v>
      </c>
      <c r="D27" s="10">
        <v>595745</v>
      </c>
      <c r="E27" s="10">
        <v>0</v>
      </c>
      <c r="F27" s="3"/>
      <c r="G27" s="3"/>
      <c r="H27" s="31"/>
    </row>
    <row r="28" spans="2:8" x14ac:dyDescent="0.3">
      <c r="B28" s="43" t="s">
        <v>42</v>
      </c>
      <c r="C28" s="10">
        <f t="shared" si="0"/>
        <v>183445</v>
      </c>
      <c r="D28" s="10">
        <v>177930</v>
      </c>
      <c r="E28" s="10">
        <v>5515</v>
      </c>
      <c r="F28" s="3"/>
      <c r="G28" s="3"/>
      <c r="H28" s="31"/>
    </row>
    <row r="29" spans="2:8" x14ac:dyDescent="0.3">
      <c r="B29" s="38" t="s">
        <v>43</v>
      </c>
      <c r="C29" s="88">
        <f>SUM(C22:C28)</f>
        <v>2468972</v>
      </c>
      <c r="D29" s="88">
        <f>SUM(D22:D28)</f>
        <v>2451852</v>
      </c>
      <c r="E29" s="88">
        <f>SUM(E22:E28)</f>
        <v>17120</v>
      </c>
      <c r="F29" s="3"/>
      <c r="G29" s="3"/>
      <c r="H29" s="31"/>
    </row>
    <row r="30" spans="2:8" x14ac:dyDescent="0.3">
      <c r="B30" s="30"/>
      <c r="C30" s="23"/>
      <c r="D30" s="3"/>
      <c r="E30" s="3"/>
      <c r="F30" s="3"/>
      <c r="G30" s="3"/>
      <c r="H30" s="31"/>
    </row>
    <row r="31" spans="2:8" x14ac:dyDescent="0.3">
      <c r="B31" s="30"/>
      <c r="C31" s="23"/>
      <c r="D31" s="108" t="s">
        <v>25</v>
      </c>
      <c r="E31" s="109"/>
      <c r="G31" s="55"/>
      <c r="H31" s="31"/>
    </row>
    <row r="32" spans="2:8" x14ac:dyDescent="0.3">
      <c r="B32" s="36" t="s">
        <v>44</v>
      </c>
      <c r="C32" s="41" t="s">
        <v>27</v>
      </c>
      <c r="D32" s="37" t="s">
        <v>28</v>
      </c>
      <c r="E32" s="37" t="s">
        <v>29</v>
      </c>
      <c r="F32" s="51" t="s">
        <v>45</v>
      </c>
      <c r="G32" s="51" t="s">
        <v>46</v>
      </c>
      <c r="H32" s="31"/>
    </row>
    <row r="33" spans="2:8" x14ac:dyDescent="0.3">
      <c r="B33" s="43" t="s">
        <v>47</v>
      </c>
      <c r="C33" s="10">
        <f t="shared" ref="C33:C45" si="1">SUM(D33:E33)</f>
        <v>0</v>
      </c>
      <c r="D33" s="10">
        <v>0</v>
      </c>
      <c r="E33" s="10">
        <v>0</v>
      </c>
      <c r="F33" s="7">
        <v>0</v>
      </c>
      <c r="G33" s="86">
        <v>0</v>
      </c>
      <c r="H33" s="31"/>
    </row>
    <row r="34" spans="2:8" x14ac:dyDescent="0.3">
      <c r="B34" s="43" t="s">
        <v>48</v>
      </c>
      <c r="C34" s="10">
        <f t="shared" si="1"/>
        <v>0</v>
      </c>
      <c r="D34" s="10">
        <v>0</v>
      </c>
      <c r="E34" s="10">
        <v>0</v>
      </c>
      <c r="F34" s="7">
        <v>0</v>
      </c>
      <c r="G34" s="86">
        <v>0</v>
      </c>
      <c r="H34" s="31"/>
    </row>
    <row r="35" spans="2:8" x14ac:dyDescent="0.3">
      <c r="B35" s="43" t="s">
        <v>49</v>
      </c>
      <c r="C35" s="10">
        <f t="shared" si="1"/>
        <v>55000</v>
      </c>
      <c r="D35" s="10">
        <v>55000</v>
      </c>
      <c r="E35" s="10">
        <v>0</v>
      </c>
      <c r="F35" s="7">
        <v>3</v>
      </c>
      <c r="G35" s="86">
        <v>18333.333333333299</v>
      </c>
      <c r="H35" s="31"/>
    </row>
    <row r="36" spans="2:8" x14ac:dyDescent="0.3">
      <c r="B36" s="43" t="s">
        <v>50</v>
      </c>
      <c r="C36" s="10">
        <f t="shared" si="1"/>
        <v>0</v>
      </c>
      <c r="D36" s="10">
        <v>0</v>
      </c>
      <c r="E36" s="10">
        <v>0</v>
      </c>
      <c r="F36" s="7">
        <v>0</v>
      </c>
      <c r="G36" s="86">
        <v>0</v>
      </c>
      <c r="H36" s="31"/>
    </row>
    <row r="37" spans="2:8" x14ac:dyDescent="0.3">
      <c r="B37" s="43" t="s">
        <v>51</v>
      </c>
      <c r="C37" s="10">
        <f t="shared" si="1"/>
        <v>0</v>
      </c>
      <c r="D37" s="10">
        <v>0</v>
      </c>
      <c r="E37" s="10">
        <v>0</v>
      </c>
      <c r="F37" s="7">
        <v>0</v>
      </c>
      <c r="G37" s="86">
        <v>0</v>
      </c>
      <c r="H37" s="31"/>
    </row>
    <row r="38" spans="2:8" x14ac:dyDescent="0.3">
      <c r="B38" s="43" t="s">
        <v>52</v>
      </c>
      <c r="C38" s="10">
        <f t="shared" si="1"/>
        <v>0</v>
      </c>
      <c r="D38" s="10">
        <v>0</v>
      </c>
      <c r="E38" s="10">
        <v>0</v>
      </c>
      <c r="F38" s="7">
        <v>0</v>
      </c>
      <c r="G38" s="86">
        <v>0</v>
      </c>
      <c r="H38" s="31"/>
    </row>
    <row r="39" spans="2:8" customFormat="1" ht="15.75" x14ac:dyDescent="0.3">
      <c r="B39" s="43" t="s">
        <v>53</v>
      </c>
      <c r="C39" s="10">
        <f t="shared" si="1"/>
        <v>0</v>
      </c>
      <c r="D39" s="10">
        <v>0</v>
      </c>
      <c r="E39" s="10">
        <v>0</v>
      </c>
      <c r="F39" s="7">
        <v>0</v>
      </c>
      <c r="G39" s="86">
        <v>0</v>
      </c>
      <c r="H39" s="31"/>
    </row>
    <row r="40" spans="2:8" x14ac:dyDescent="0.3">
      <c r="B40" s="43" t="s">
        <v>54</v>
      </c>
      <c r="C40" s="10">
        <f t="shared" si="1"/>
        <v>0</v>
      </c>
      <c r="D40" s="10">
        <v>0</v>
      </c>
      <c r="E40" s="10">
        <v>0</v>
      </c>
      <c r="F40" s="7">
        <v>0</v>
      </c>
      <c r="G40" s="86">
        <v>0</v>
      </c>
      <c r="H40" s="31"/>
    </row>
    <row r="41" spans="2:8" x14ac:dyDescent="0.3">
      <c r="B41" s="43" t="s">
        <v>55</v>
      </c>
      <c r="C41" s="10">
        <f t="shared" si="1"/>
        <v>0</v>
      </c>
      <c r="D41" s="10">
        <v>0</v>
      </c>
      <c r="E41" s="10">
        <v>0</v>
      </c>
      <c r="F41" s="7">
        <v>0</v>
      </c>
      <c r="G41" s="86">
        <v>0</v>
      </c>
      <c r="H41" s="31"/>
    </row>
    <row r="42" spans="2:8" x14ac:dyDescent="0.3">
      <c r="B42" s="43" t="s">
        <v>56</v>
      </c>
      <c r="C42" s="10">
        <f t="shared" si="1"/>
        <v>0</v>
      </c>
      <c r="D42" s="10">
        <v>0</v>
      </c>
      <c r="E42" s="10">
        <v>0</v>
      </c>
      <c r="F42" s="7">
        <v>0</v>
      </c>
      <c r="G42" s="86">
        <v>0</v>
      </c>
      <c r="H42" s="31"/>
    </row>
    <row r="43" spans="2:8" x14ac:dyDescent="0.3">
      <c r="B43" s="43" t="s">
        <v>57</v>
      </c>
      <c r="C43" s="10">
        <f t="shared" si="1"/>
        <v>0</v>
      </c>
      <c r="D43" s="10">
        <v>0</v>
      </c>
      <c r="E43" s="10">
        <v>0</v>
      </c>
      <c r="F43" s="7">
        <v>0</v>
      </c>
      <c r="G43" s="86">
        <v>0</v>
      </c>
      <c r="H43" s="31"/>
    </row>
    <row r="44" spans="2:8" x14ac:dyDescent="0.3">
      <c r="B44" s="43" t="s">
        <v>58</v>
      </c>
      <c r="C44" s="10">
        <f t="shared" si="1"/>
        <v>0</v>
      </c>
      <c r="D44" s="10">
        <v>0</v>
      </c>
      <c r="E44" s="10">
        <v>0</v>
      </c>
      <c r="F44" s="7">
        <v>0</v>
      </c>
      <c r="G44" s="86">
        <v>0</v>
      </c>
      <c r="H44" s="31"/>
    </row>
    <row r="45" spans="2:8" x14ac:dyDescent="0.3">
      <c r="B45" s="43" t="s">
        <v>42</v>
      </c>
      <c r="C45" s="10">
        <f t="shared" si="1"/>
        <v>0</v>
      </c>
      <c r="D45" s="10">
        <v>0</v>
      </c>
      <c r="E45" s="10">
        <v>0</v>
      </c>
      <c r="F45" s="3"/>
      <c r="G45" s="3"/>
      <c r="H45" s="31"/>
    </row>
    <row r="46" spans="2:8" x14ac:dyDescent="0.3">
      <c r="B46" s="38" t="s">
        <v>59</v>
      </c>
      <c r="C46" s="88">
        <f>SUM(C33:C45)</f>
        <v>55000</v>
      </c>
      <c r="D46" s="88">
        <f>SUM(D33:D45)</f>
        <v>55000</v>
      </c>
      <c r="E46" s="88">
        <f>SUM(E33:E45)</f>
        <v>0</v>
      </c>
      <c r="F46" s="13"/>
      <c r="G46" s="55"/>
      <c r="H46" s="31"/>
    </row>
    <row r="47" spans="2:8" x14ac:dyDescent="0.3">
      <c r="B47" s="38"/>
      <c r="C47" s="89"/>
      <c r="D47" s="89"/>
      <c r="E47" s="89"/>
      <c r="F47" s="3"/>
      <c r="G47" s="3"/>
      <c r="H47" s="31"/>
    </row>
    <row r="48" spans="2:8" x14ac:dyDescent="0.3">
      <c r="B48" s="38" t="s">
        <v>60</v>
      </c>
      <c r="C48" s="88">
        <f>SUM(C29,C46)</f>
        <v>2523972</v>
      </c>
      <c r="D48" s="88">
        <f>SUM(D29,D46)</f>
        <v>2506852</v>
      </c>
      <c r="E48" s="88">
        <f>SUM(E29,E46)</f>
        <v>17120</v>
      </c>
      <c r="F48" s="3"/>
      <c r="G48" s="3"/>
      <c r="H48" s="31"/>
    </row>
    <row r="49" spans="2:8" x14ac:dyDescent="0.3">
      <c r="B49" s="38"/>
      <c r="C49" s="88"/>
      <c r="D49" s="88"/>
      <c r="E49" s="88"/>
      <c r="F49" s="3"/>
      <c r="G49" s="3"/>
      <c r="H49" s="31"/>
    </row>
    <row r="50" spans="2:8" x14ac:dyDescent="0.3">
      <c r="B50" s="90" t="s">
        <v>61</v>
      </c>
      <c r="C50" s="88"/>
      <c r="D50" s="88"/>
      <c r="E50" s="88"/>
      <c r="F50" s="3"/>
      <c r="G50" s="3"/>
      <c r="H50" s="31"/>
    </row>
    <row r="51" spans="2:8" x14ac:dyDescent="0.3">
      <c r="B51" s="43" t="s">
        <v>62</v>
      </c>
      <c r="C51" s="7">
        <v>601</v>
      </c>
      <c r="D51" s="88"/>
      <c r="E51" s="88"/>
      <c r="F51" s="3"/>
      <c r="G51" s="3"/>
      <c r="H51" s="31"/>
    </row>
    <row r="52" spans="2:8" x14ac:dyDescent="0.3">
      <c r="B52" s="43" t="s">
        <v>63</v>
      </c>
      <c r="C52" s="7">
        <v>18</v>
      </c>
      <c r="D52" s="88"/>
      <c r="E52" s="88"/>
      <c r="F52" s="3"/>
      <c r="G52" s="3"/>
      <c r="H52" s="31"/>
    </row>
    <row r="53" spans="2:8" x14ac:dyDescent="0.3">
      <c r="B53" s="43" t="s">
        <v>64</v>
      </c>
      <c r="C53" s="7">
        <v>0</v>
      </c>
      <c r="D53" s="88"/>
      <c r="E53" s="88"/>
      <c r="F53" s="3"/>
      <c r="G53" s="3"/>
      <c r="H53" s="31"/>
    </row>
    <row r="54" spans="2:8" x14ac:dyDescent="0.3">
      <c r="B54" s="43" t="s">
        <v>65</v>
      </c>
      <c r="C54" s="13">
        <f>SUM(C51:C53)</f>
        <v>619</v>
      </c>
      <c r="D54" s="88"/>
      <c r="E54" s="88"/>
      <c r="F54" s="3"/>
      <c r="G54" s="3"/>
      <c r="H54" s="31"/>
    </row>
    <row r="55" spans="2:8" x14ac:dyDescent="0.3">
      <c r="B55" s="30"/>
      <c r="C55" s="23"/>
      <c r="D55" s="23"/>
      <c r="E55" s="23"/>
      <c r="F55" s="3"/>
      <c r="H55" s="31"/>
    </row>
    <row r="56" spans="2:8" x14ac:dyDescent="0.3">
      <c r="B56" s="38" t="s">
        <v>66</v>
      </c>
      <c r="C56" s="88">
        <f>C18-C48</f>
        <v>12292053</v>
      </c>
      <c r="D56" s="88">
        <f>D18-D48</f>
        <v>11848766</v>
      </c>
      <c r="E56" s="88">
        <f>E18-E48</f>
        <v>443287</v>
      </c>
      <c r="F56" s="3"/>
      <c r="G56" s="3"/>
      <c r="H56" s="31"/>
    </row>
    <row r="57" spans="2:8" x14ac:dyDescent="0.3">
      <c r="B57" s="39" t="s">
        <v>67</v>
      </c>
      <c r="C57" s="40">
        <f>IFERROR(C56/$C$54,"")</f>
        <v>19857.92084006462</v>
      </c>
      <c r="D57" s="40">
        <f>IFERROR(SUM(D56)/SUM($C$54),"")</f>
        <v>19141.786752827142</v>
      </c>
      <c r="E57" s="40">
        <f>IFERROR(SUM(E56)/SUM($C$54),"")</f>
        <v>716.13408723747978</v>
      </c>
      <c r="F57" s="33"/>
      <c r="G57" s="33"/>
      <c r="H57" s="34"/>
    </row>
    <row r="58" spans="2:8" x14ac:dyDescent="0.3">
      <c r="C58" s="26"/>
      <c r="D58" s="26"/>
      <c r="E58" s="26"/>
      <c r="F58" s="27"/>
      <c r="G58" s="27"/>
      <c r="H58" s="27"/>
    </row>
    <row r="59" spans="2:8" x14ac:dyDescent="0.3">
      <c r="B59" s="4" t="s">
        <v>68</v>
      </c>
      <c r="C59" s="23"/>
      <c r="D59" s="23"/>
      <c r="E59" s="23"/>
      <c r="F59" s="3"/>
      <c r="G59" s="3"/>
      <c r="H59" s="33"/>
    </row>
    <row r="60" spans="2:8" x14ac:dyDescent="0.3">
      <c r="B60" s="35"/>
      <c r="C60" s="26"/>
      <c r="D60" s="108" t="s">
        <v>25</v>
      </c>
      <c r="E60" s="109"/>
      <c r="F60" s="49" t="s">
        <v>69</v>
      </c>
      <c r="G60" s="49" t="s">
        <v>70</v>
      </c>
      <c r="H60" s="29"/>
    </row>
    <row r="61" spans="2:8" x14ac:dyDescent="0.3">
      <c r="B61" s="36" t="s">
        <v>71</v>
      </c>
      <c r="C61" s="41" t="s">
        <v>27</v>
      </c>
      <c r="D61" s="37" t="s">
        <v>28</v>
      </c>
      <c r="E61" s="37" t="s">
        <v>29</v>
      </c>
      <c r="F61" s="53" t="s">
        <v>72</v>
      </c>
      <c r="G61" s="53" t="s">
        <v>73</v>
      </c>
      <c r="H61" s="31"/>
    </row>
    <row r="62" spans="2:8" x14ac:dyDescent="0.3">
      <c r="B62" s="43" t="s">
        <v>74</v>
      </c>
      <c r="C62" s="10">
        <f>SUM(D62:E62)</f>
        <v>54255</v>
      </c>
      <c r="D62" s="10">
        <v>54255</v>
      </c>
      <c r="E62" s="10">
        <v>0</v>
      </c>
      <c r="F62" s="63">
        <v>0.5</v>
      </c>
      <c r="G62" s="86">
        <v>108510</v>
      </c>
      <c r="H62" s="31"/>
    </row>
    <row r="63" spans="2:8" x14ac:dyDescent="0.3">
      <c r="B63" s="43" t="s">
        <v>75</v>
      </c>
      <c r="C63" s="10">
        <f>SUM(D63:E63)</f>
        <v>542946</v>
      </c>
      <c r="D63" s="10">
        <v>542946</v>
      </c>
      <c r="E63" s="10">
        <v>0</v>
      </c>
      <c r="F63" s="63">
        <v>2.5</v>
      </c>
      <c r="G63" s="86">
        <v>217178.4</v>
      </c>
      <c r="H63" s="31"/>
    </row>
    <row r="64" spans="2:8" x14ac:dyDescent="0.3">
      <c r="B64" s="43" t="s">
        <v>76</v>
      </c>
      <c r="C64" s="10">
        <f>SUM(D64:E64)</f>
        <v>866261</v>
      </c>
      <c r="D64" s="10">
        <v>866261</v>
      </c>
      <c r="E64" s="10">
        <v>0</v>
      </c>
      <c r="F64" s="63">
        <v>8.5</v>
      </c>
      <c r="G64" s="86">
        <v>101913.05882352901</v>
      </c>
      <c r="H64" s="31"/>
    </row>
    <row r="65" spans="2:8" x14ac:dyDescent="0.3">
      <c r="B65" s="43" t="s">
        <v>77</v>
      </c>
      <c r="C65" s="10">
        <f>SUM(D65:E65)</f>
        <v>562482</v>
      </c>
      <c r="D65" s="10">
        <v>562482</v>
      </c>
      <c r="E65" s="10">
        <v>0</v>
      </c>
      <c r="F65" s="63">
        <v>3</v>
      </c>
      <c r="G65" s="86">
        <v>187494</v>
      </c>
      <c r="H65" s="31"/>
    </row>
    <row r="66" spans="2:8" x14ac:dyDescent="0.3">
      <c r="B66" s="43" t="s">
        <v>78</v>
      </c>
      <c r="C66" s="10">
        <f>SUM(D66:E66)</f>
        <v>385391</v>
      </c>
      <c r="D66" s="10">
        <v>385391</v>
      </c>
      <c r="E66" s="10">
        <v>0</v>
      </c>
      <c r="F66" s="91"/>
      <c r="G66" s="3"/>
      <c r="H66" s="31"/>
    </row>
    <row r="67" spans="2:8" x14ac:dyDescent="0.3">
      <c r="B67" s="44" t="s">
        <v>79</v>
      </c>
      <c r="C67" s="88">
        <f>SUM(C62:C66)</f>
        <v>2411335</v>
      </c>
      <c r="D67" s="88">
        <f>SUM(D62:D66)</f>
        <v>2411335</v>
      </c>
      <c r="E67" s="88">
        <f>SUM(E62:E66)</f>
        <v>0</v>
      </c>
      <c r="F67" s="92">
        <f>SUM(F62:F65)</f>
        <v>14.5</v>
      </c>
      <c r="G67" s="3"/>
      <c r="H67" s="31"/>
    </row>
    <row r="68" spans="2:8" x14ac:dyDescent="0.3">
      <c r="B68" s="44" t="s">
        <v>80</v>
      </c>
      <c r="C68" s="93">
        <f>IFERROR(C67/$C$54,"")</f>
        <v>3895.5331179321488</v>
      </c>
      <c r="D68" s="93">
        <f>IFERROR(D67/$C$54,"")</f>
        <v>3895.5331179321488</v>
      </c>
      <c r="E68" s="93">
        <f>IFERROR(E67/$C$54,"")</f>
        <v>0</v>
      </c>
      <c r="F68" s="3"/>
      <c r="G68" s="3"/>
      <c r="H68" s="31"/>
    </row>
    <row r="69" spans="2:8" x14ac:dyDescent="0.3">
      <c r="B69" s="44"/>
      <c r="C69" s="23"/>
      <c r="D69" s="3"/>
      <c r="E69" s="3"/>
      <c r="F69" s="3"/>
      <c r="G69" s="3"/>
      <c r="H69" s="31"/>
    </row>
    <row r="70" spans="2:8" x14ac:dyDescent="0.3">
      <c r="B70" s="43"/>
      <c r="C70" s="23"/>
      <c r="D70" s="108" t="s">
        <v>25</v>
      </c>
      <c r="E70" s="109"/>
      <c r="F70" s="49" t="s">
        <v>69</v>
      </c>
      <c r="G70" s="49" t="s">
        <v>70</v>
      </c>
      <c r="H70" s="31"/>
    </row>
    <row r="71" spans="2:8" x14ac:dyDescent="0.3">
      <c r="B71" s="45" t="s">
        <v>81</v>
      </c>
      <c r="C71" s="41" t="s">
        <v>27</v>
      </c>
      <c r="D71" s="37" t="s">
        <v>28</v>
      </c>
      <c r="E71" s="37" t="s">
        <v>29</v>
      </c>
      <c r="F71" s="53" t="s">
        <v>72</v>
      </c>
      <c r="G71" s="53" t="s">
        <v>73</v>
      </c>
      <c r="H71" s="31"/>
    </row>
    <row r="72" spans="2:8" x14ac:dyDescent="0.3">
      <c r="B72" s="43" t="s">
        <v>82</v>
      </c>
      <c r="C72" s="10">
        <f t="shared" ref="C72:C78" si="2">SUM(D72:E72)</f>
        <v>26583</v>
      </c>
      <c r="D72" s="10">
        <v>0</v>
      </c>
      <c r="E72" s="10">
        <v>26583</v>
      </c>
      <c r="F72" s="63">
        <v>2</v>
      </c>
      <c r="G72" s="86">
        <v>13291.5</v>
      </c>
      <c r="H72" s="31"/>
    </row>
    <row r="73" spans="2:8" x14ac:dyDescent="0.3">
      <c r="B73" s="43" t="s">
        <v>83</v>
      </c>
      <c r="C73" s="10">
        <f t="shared" si="2"/>
        <v>0</v>
      </c>
      <c r="D73" s="10">
        <v>0</v>
      </c>
      <c r="E73" s="10">
        <v>0</v>
      </c>
      <c r="F73" s="63">
        <v>0</v>
      </c>
      <c r="G73" s="86">
        <v>0</v>
      </c>
      <c r="H73" s="31"/>
    </row>
    <row r="74" spans="2:8" x14ac:dyDescent="0.3">
      <c r="B74" s="43" t="s">
        <v>84</v>
      </c>
      <c r="C74" s="10">
        <f t="shared" si="2"/>
        <v>126076</v>
      </c>
      <c r="D74" s="10">
        <v>126076</v>
      </c>
      <c r="E74" s="10">
        <v>0</v>
      </c>
      <c r="F74" s="63">
        <v>0</v>
      </c>
      <c r="G74" s="86">
        <v>0</v>
      </c>
      <c r="H74" s="31"/>
    </row>
    <row r="75" spans="2:8" x14ac:dyDescent="0.3">
      <c r="B75" s="43" t="s">
        <v>85</v>
      </c>
      <c r="C75" s="10">
        <f t="shared" si="2"/>
        <v>0</v>
      </c>
      <c r="D75" s="10">
        <v>0</v>
      </c>
      <c r="E75" s="10">
        <v>0</v>
      </c>
      <c r="F75" s="63">
        <v>0</v>
      </c>
      <c r="G75" s="86">
        <v>0</v>
      </c>
      <c r="H75" s="31"/>
    </row>
    <row r="76" spans="2:8" x14ac:dyDescent="0.3">
      <c r="B76" s="43" t="s">
        <v>86</v>
      </c>
      <c r="C76" s="10">
        <f t="shared" si="2"/>
        <v>0</v>
      </c>
      <c r="D76" s="10">
        <v>0</v>
      </c>
      <c r="E76" s="10">
        <v>0</v>
      </c>
      <c r="F76" s="63">
        <v>0</v>
      </c>
      <c r="G76" s="86">
        <v>0</v>
      </c>
      <c r="H76" s="31"/>
    </row>
    <row r="77" spans="2:8" x14ac:dyDescent="0.3">
      <c r="B77" s="43" t="s">
        <v>87</v>
      </c>
      <c r="C77" s="10">
        <f t="shared" si="2"/>
        <v>0</v>
      </c>
      <c r="D77" s="10">
        <v>0</v>
      </c>
      <c r="E77" s="10">
        <v>0</v>
      </c>
      <c r="F77" s="63">
        <v>0</v>
      </c>
      <c r="G77" s="86">
        <v>0</v>
      </c>
      <c r="H77" s="31"/>
    </row>
    <row r="78" spans="2:8" x14ac:dyDescent="0.3">
      <c r="B78" s="43" t="s">
        <v>88</v>
      </c>
      <c r="C78" s="10">
        <f t="shared" si="2"/>
        <v>13031</v>
      </c>
      <c r="D78" s="10">
        <v>399</v>
      </c>
      <c r="E78" s="10">
        <v>12632</v>
      </c>
      <c r="F78" s="91"/>
      <c r="G78" s="3"/>
      <c r="H78" s="31"/>
    </row>
    <row r="79" spans="2:8" x14ac:dyDescent="0.3">
      <c r="B79" s="44" t="s">
        <v>89</v>
      </c>
      <c r="C79" s="88">
        <f>SUM(C72:C78)</f>
        <v>165690</v>
      </c>
      <c r="D79" s="88">
        <f>SUM(D72:D78)</f>
        <v>126475</v>
      </c>
      <c r="E79" s="88">
        <f>SUM(E72:E78)</f>
        <v>39215</v>
      </c>
      <c r="F79" s="92">
        <f>SUM(F72:F77)</f>
        <v>2</v>
      </c>
      <c r="G79" s="3"/>
      <c r="H79" s="31"/>
    </row>
    <row r="80" spans="2:8" x14ac:dyDescent="0.3">
      <c r="B80" s="44" t="s">
        <v>90</v>
      </c>
      <c r="C80" s="93">
        <f>IFERROR(C79/$C$54,"")</f>
        <v>267.67366720516964</v>
      </c>
      <c r="D80" s="93">
        <f>IFERROR(D79/$C$54,"")</f>
        <v>204.32148626817448</v>
      </c>
      <c r="E80" s="93">
        <f>IFERROR(E79/$C$54,"")</f>
        <v>63.352180936995154</v>
      </c>
      <c r="F80" s="94"/>
      <c r="G80" s="3"/>
      <c r="H80" s="31"/>
    </row>
    <row r="81" spans="2:8" x14ac:dyDescent="0.3">
      <c r="B81" s="44"/>
      <c r="D81"/>
      <c r="E81"/>
      <c r="F81" s="3"/>
      <c r="G81" s="3"/>
      <c r="H81" s="31"/>
    </row>
    <row r="82" spans="2:8" x14ac:dyDescent="0.3">
      <c r="B82" s="44" t="s">
        <v>91</v>
      </c>
      <c r="C82" s="10">
        <f>SUM(D82:E82)</f>
        <v>151632</v>
      </c>
      <c r="D82" s="10">
        <v>151632</v>
      </c>
      <c r="E82" s="10">
        <v>0</v>
      </c>
      <c r="F82" s="3"/>
      <c r="G82" s="3"/>
      <c r="H82" s="31"/>
    </row>
    <row r="83" spans="2:8" x14ac:dyDescent="0.3">
      <c r="B83" s="44" t="s">
        <v>92</v>
      </c>
      <c r="C83" s="93">
        <f>IFERROR(C82/$C$54,"")</f>
        <v>244.96284329563812</v>
      </c>
      <c r="D83" s="93">
        <f>IFERROR(D82/$C$54,"")</f>
        <v>244.96284329563812</v>
      </c>
      <c r="E83" s="93">
        <f>IFERROR(E82/$C$54,"")</f>
        <v>0</v>
      </c>
      <c r="F83" s="3"/>
      <c r="G83" s="3"/>
      <c r="H83" s="31"/>
    </row>
    <row r="84" spans="2:8" x14ac:dyDescent="0.3">
      <c r="B84" s="48"/>
      <c r="C84" s="3"/>
      <c r="D84" s="88"/>
      <c r="E84" s="88"/>
      <c r="F84" s="3"/>
      <c r="G84" s="3"/>
      <c r="H84" s="31"/>
    </row>
    <row r="85" spans="2:8" x14ac:dyDescent="0.3">
      <c r="B85" s="44" t="s">
        <v>93</v>
      </c>
      <c r="C85" s="88">
        <f t="shared" ref="C85:E86" si="3">SUM(C67,C79,C82)</f>
        <v>2728657</v>
      </c>
      <c r="D85" s="88">
        <f t="shared" si="3"/>
        <v>2689442</v>
      </c>
      <c r="E85" s="88">
        <f t="shared" si="3"/>
        <v>39215</v>
      </c>
      <c r="F85" s="3"/>
      <c r="G85" s="3"/>
      <c r="H85" s="31"/>
    </row>
    <row r="86" spans="2:8" x14ac:dyDescent="0.3">
      <c r="B86" s="44" t="s">
        <v>94</v>
      </c>
      <c r="C86" s="95">
        <f t="shared" si="3"/>
        <v>4408.1696284329564</v>
      </c>
      <c r="D86" s="95">
        <f t="shared" si="3"/>
        <v>4344.8174474959615</v>
      </c>
      <c r="E86" s="95">
        <f t="shared" si="3"/>
        <v>63.352180936995154</v>
      </c>
      <c r="F86" s="3"/>
      <c r="G86" s="3"/>
      <c r="H86" s="31"/>
    </row>
    <row r="87" spans="2:8" x14ac:dyDescent="0.3">
      <c r="B87" s="44"/>
      <c r="C87" s="95"/>
      <c r="D87" s="95"/>
      <c r="E87" s="95"/>
      <c r="F87" s="3"/>
      <c r="G87" s="3"/>
      <c r="H87" s="31"/>
    </row>
    <row r="88" spans="2:8" x14ac:dyDescent="0.3">
      <c r="B88" s="44" t="s">
        <v>95</v>
      </c>
      <c r="C88" s="88">
        <f>C56-C85</f>
        <v>9563396</v>
      </c>
      <c r="D88" s="88">
        <f>D56-D85</f>
        <v>9159324</v>
      </c>
      <c r="E88" s="88">
        <f>E56-E85</f>
        <v>404072</v>
      </c>
      <c r="F88" s="3"/>
      <c r="G88" s="3"/>
      <c r="H88" s="31"/>
    </row>
    <row r="89" spans="2:8" x14ac:dyDescent="0.3">
      <c r="B89" s="39" t="s">
        <v>67</v>
      </c>
      <c r="C89" s="40">
        <f>IFERROR(C88/$C$54,"")</f>
        <v>15449.751211631665</v>
      </c>
      <c r="D89" s="50"/>
      <c r="E89" s="50"/>
      <c r="F89" s="33"/>
      <c r="G89" s="33"/>
      <c r="H89" s="34"/>
    </row>
    <row r="90" spans="2:8" x14ac:dyDescent="0.3">
      <c r="G90" s="3"/>
      <c r="H90" s="3"/>
    </row>
    <row r="91" spans="2:8" x14ac:dyDescent="0.3">
      <c r="B91" s="4" t="s">
        <v>96</v>
      </c>
      <c r="G91" s="3"/>
      <c r="H91" s="33"/>
    </row>
    <row r="92" spans="2:8" x14ac:dyDescent="0.3">
      <c r="B92" s="35" t="s">
        <v>97</v>
      </c>
      <c r="C92" s="10">
        <v>3149252</v>
      </c>
      <c r="D92" s="27"/>
      <c r="E92" s="27"/>
      <c r="F92" s="27"/>
      <c r="G92" s="27"/>
      <c r="H92" s="29"/>
    </row>
    <row r="93" spans="2:8" x14ac:dyDescent="0.3">
      <c r="B93" s="30" t="s">
        <v>98</v>
      </c>
      <c r="C93" s="23">
        <f>C82</f>
        <v>151632</v>
      </c>
      <c r="D93" s="3"/>
      <c r="E93" s="3"/>
      <c r="F93" s="3"/>
      <c r="G93" s="3"/>
      <c r="H93" s="31"/>
    </row>
    <row r="94" spans="2:8" x14ac:dyDescent="0.3">
      <c r="B94" s="30" t="s">
        <v>99</v>
      </c>
      <c r="C94" s="23">
        <f>C92-C93</f>
        <v>2997620</v>
      </c>
      <c r="D94" s="3"/>
      <c r="E94" s="3"/>
      <c r="F94" s="3"/>
      <c r="G94" s="3"/>
      <c r="H94" s="31"/>
    </row>
    <row r="95" spans="2:8" x14ac:dyDescent="0.3">
      <c r="B95" s="30" t="s">
        <v>100</v>
      </c>
      <c r="C95" s="10">
        <v>6307772</v>
      </c>
      <c r="D95" s="3"/>
      <c r="E95" s="3"/>
      <c r="F95" s="3"/>
      <c r="G95" s="3"/>
      <c r="H95" s="31"/>
    </row>
    <row r="96" spans="2:8" x14ac:dyDescent="0.3">
      <c r="B96" s="32" t="s">
        <v>101</v>
      </c>
      <c r="C96" s="67">
        <f>IFERROR(ROUND(C94/C95,4),"0.00%")</f>
        <v>0.47520000000000001</v>
      </c>
      <c r="D96" s="33"/>
      <c r="E96" s="33"/>
      <c r="F96" s="33"/>
      <c r="G96" s="33"/>
      <c r="H96" s="34"/>
    </row>
  </sheetData>
  <sheetProtection algorithmName="SHA-512" hashValue="VEhJUyBJUyBOT1QgR09JTkcgVE8gQkUgQSBWQUxJRCBIQVNIcw==" saltValue="sJcFqu9d0zegqOFRgn2YDw==" spinCount="100000" sheet="1" objects="1" scenarios="1" sort="0" autoFilter="0"/>
  <mergeCells count="16">
    <mergeCell ref="D70:E70"/>
    <mergeCell ref="D60:E60"/>
    <mergeCell ref="G1:H1"/>
    <mergeCell ref="G2:H2"/>
    <mergeCell ref="C6:D6"/>
    <mergeCell ref="C7:D7"/>
    <mergeCell ref="C8:D8"/>
    <mergeCell ref="C9:D9"/>
    <mergeCell ref="G6:H6"/>
    <mergeCell ref="G7:H7"/>
    <mergeCell ref="G8:H8"/>
    <mergeCell ref="G9:H9"/>
    <mergeCell ref="D20:E20"/>
    <mergeCell ref="D12:E12"/>
    <mergeCell ref="D31:E31"/>
    <mergeCell ref="G3:H3"/>
  </mergeCells>
  <dataValidations disablePrompts="1" count="2">
    <dataValidation type="textLength" operator="equal" allowBlank="1" showInputMessage="1" showErrorMessage="1" errorTitle="Code Length Error" error="Please input the district BEDS Code with exactly 6 characters." sqref="G2:H2" xr:uid="{00000000-0002-0000-0000-000000000000}">
      <formula1>6</formula1>
    </dataValidation>
    <dataValidation type="textLength" operator="equal" allowBlank="1" showInputMessage="1" showErrorMessage="1" errorTitle="Zip Code Entry Error" error="Please input a 5 digit zip code." sqref="G9:H9" xr:uid="{00000000-0002-0000-0000-000001000000}">
      <formula1>5</formula1>
    </dataValidation>
  </dataValidations>
  <printOptions horizontalCentered="1"/>
  <pageMargins left="0.1" right="0.1" top="0.1" bottom="0.1" header="0.3" footer="0.3"/>
  <pageSetup paperSize="5" orientation="portrait" r:id="rId1"/>
  <ignoredErrors>
    <ignoredError sqref="C14:C17 C62:C66 C72:C78 C82 C22:C28 C45 C34:C4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76FB8-5A2E-45CA-9CC0-640F762A9764}">
  <sheetPr codeName="Sheet1">
    <pageSetUpPr fitToPage="1"/>
  </sheetPr>
  <dimension ref="A1:Y10"/>
  <sheetViews>
    <sheetView showGridLines="0" workbookViewId="0">
      <selection activeCell="E7" sqref="E7"/>
    </sheetView>
  </sheetViews>
  <sheetFormatPr defaultColWidth="9.140625" defaultRowHeight="16.5" x14ac:dyDescent="0.3"/>
  <cols>
    <col min="1" max="1" width="15.5703125" style="2" customWidth="1"/>
    <col min="2" max="2" width="40.42578125" style="2" bestFit="1" customWidth="1"/>
    <col min="3" max="3" width="24.42578125" style="2" customWidth="1"/>
    <col min="4" max="4" width="23.85546875" style="2" customWidth="1"/>
    <col min="5" max="5" width="11" customWidth="1"/>
    <col min="6" max="6" width="11" style="2" customWidth="1"/>
    <col min="7" max="10" width="13.7109375" style="2" customWidth="1"/>
    <col min="11" max="16" width="12" style="2" customWidth="1"/>
    <col min="17" max="23" width="15.7109375" style="2" customWidth="1"/>
    <col min="24" max="24" width="12.42578125" style="2" customWidth="1"/>
    <col min="25" max="25" width="12.140625" style="2" customWidth="1"/>
    <col min="26" max="26" width="9.140625" style="2" customWidth="1"/>
    <col min="27" max="16384" width="9.140625" style="2"/>
  </cols>
  <sheetData>
    <row r="1" spans="1:25" customFormat="1" ht="18" customHeight="1" x14ac:dyDescent="0.35">
      <c r="A1" s="1" t="s">
        <v>102</v>
      </c>
    </row>
    <row r="2" spans="1:25" customFormat="1" ht="15" customHeight="1" x14ac:dyDescent="0.25"/>
    <row r="3" spans="1:25" customFormat="1" ht="15" customHeight="1" x14ac:dyDescent="0.25"/>
    <row r="5" spans="1:25" s="3" customFormat="1" ht="15" customHeight="1" x14ac:dyDescent="0.3"/>
    <row r="6" spans="1:25" s="4" customFormat="1" ht="15" customHeight="1" x14ac:dyDescent="0.3">
      <c r="E6" s="108" t="s">
        <v>103</v>
      </c>
      <c r="F6" s="109"/>
      <c r="G6" s="108" t="s">
        <v>104</v>
      </c>
      <c r="H6" s="115"/>
      <c r="I6" s="115"/>
      <c r="J6" s="109"/>
      <c r="K6" s="108" t="s">
        <v>105</v>
      </c>
      <c r="L6" s="115"/>
      <c r="M6" s="115"/>
      <c r="N6" s="115"/>
      <c r="O6" s="115"/>
      <c r="P6" s="109"/>
      <c r="Q6" s="108" t="s">
        <v>106</v>
      </c>
      <c r="R6" s="115"/>
      <c r="S6" s="115"/>
      <c r="T6" s="115"/>
      <c r="U6" s="115"/>
      <c r="V6" s="115"/>
      <c r="W6" s="115"/>
      <c r="X6" s="115"/>
      <c r="Y6" s="109"/>
    </row>
    <row r="7" spans="1:25" s="6" customFormat="1" ht="75" customHeight="1" x14ac:dyDescent="0.3">
      <c r="A7" s="56" t="s">
        <v>3</v>
      </c>
      <c r="B7" s="56" t="s">
        <v>107</v>
      </c>
      <c r="C7" s="56" t="s">
        <v>108</v>
      </c>
      <c r="D7" s="56" t="s">
        <v>109</v>
      </c>
      <c r="E7" s="56" t="s">
        <v>110</v>
      </c>
      <c r="F7" s="70" t="s">
        <v>111</v>
      </c>
      <c r="G7" s="56" t="s">
        <v>112</v>
      </c>
      <c r="H7" s="70" t="s">
        <v>113</v>
      </c>
      <c r="I7" s="70" t="s">
        <v>114</v>
      </c>
      <c r="J7" s="70" t="s">
        <v>115</v>
      </c>
      <c r="K7" s="56" t="s">
        <v>116</v>
      </c>
      <c r="L7" s="70" t="s">
        <v>117</v>
      </c>
      <c r="M7" s="70" t="s">
        <v>118</v>
      </c>
      <c r="N7" s="70" t="s">
        <v>119</v>
      </c>
      <c r="O7" s="70" t="s">
        <v>120</v>
      </c>
      <c r="P7" s="70" t="s">
        <v>121</v>
      </c>
      <c r="Q7" s="56" t="s">
        <v>122</v>
      </c>
      <c r="R7" s="70" t="s">
        <v>123</v>
      </c>
      <c r="S7" s="70" t="s">
        <v>124</v>
      </c>
      <c r="T7" s="70" t="s">
        <v>125</v>
      </c>
      <c r="U7" s="70" t="s">
        <v>126</v>
      </c>
      <c r="V7" s="70" t="s">
        <v>127</v>
      </c>
      <c r="W7" s="70" t="s">
        <v>69</v>
      </c>
      <c r="X7" s="70" t="s">
        <v>128</v>
      </c>
      <c r="Y7" s="69" t="s">
        <v>129</v>
      </c>
    </row>
    <row r="8" spans="1:25" s="6" customFormat="1" ht="15" customHeight="1" x14ac:dyDescent="0.3">
      <c r="A8" s="96" t="s">
        <v>130</v>
      </c>
      <c r="B8" s="97" t="s">
        <v>131</v>
      </c>
      <c r="C8" s="96"/>
      <c r="D8" s="98" t="s">
        <v>132</v>
      </c>
      <c r="E8" s="99" t="s">
        <v>133</v>
      </c>
      <c r="F8" s="99" t="s">
        <v>134</v>
      </c>
      <c r="G8" s="99" t="s">
        <v>135</v>
      </c>
      <c r="H8" s="99"/>
      <c r="I8" s="99" t="s">
        <v>136</v>
      </c>
      <c r="J8" s="71"/>
      <c r="K8" s="72">
        <v>314</v>
      </c>
      <c r="L8" s="72">
        <v>18</v>
      </c>
      <c r="M8" s="72">
        <v>0</v>
      </c>
      <c r="N8" s="72">
        <v>118</v>
      </c>
      <c r="O8" s="72">
        <v>0</v>
      </c>
      <c r="P8" s="72">
        <v>31</v>
      </c>
      <c r="Q8" s="73">
        <v>1</v>
      </c>
      <c r="R8" s="73">
        <v>26</v>
      </c>
      <c r="S8" s="73">
        <v>8</v>
      </c>
      <c r="T8" s="73">
        <v>1</v>
      </c>
      <c r="U8" s="73">
        <v>3.5</v>
      </c>
      <c r="V8" s="73">
        <v>1</v>
      </c>
      <c r="W8" s="84">
        <f>SUM(Q8:V8)</f>
        <v>40.5</v>
      </c>
      <c r="X8" s="84">
        <f>SUM(Q8:R8)</f>
        <v>27</v>
      </c>
      <c r="Y8" s="85">
        <f>SUM(S8:V8)</f>
        <v>13.5</v>
      </c>
    </row>
    <row r="9" spans="1:25" s="6" customFormat="1" ht="30" x14ac:dyDescent="0.3">
      <c r="A9" s="96" t="s">
        <v>137</v>
      </c>
      <c r="B9" s="97" t="s">
        <v>138</v>
      </c>
      <c r="C9" s="96"/>
      <c r="D9" s="98" t="s">
        <v>139</v>
      </c>
      <c r="E9" s="99" t="s">
        <v>140</v>
      </c>
      <c r="F9" s="99" t="s">
        <v>141</v>
      </c>
      <c r="G9" s="99" t="s">
        <v>135</v>
      </c>
      <c r="H9" s="99"/>
      <c r="I9" s="99" t="s">
        <v>136</v>
      </c>
      <c r="J9" s="71"/>
      <c r="K9" s="72">
        <v>287</v>
      </c>
      <c r="L9" s="72">
        <v>0</v>
      </c>
      <c r="M9" s="72">
        <v>0</v>
      </c>
      <c r="N9" s="72">
        <v>109</v>
      </c>
      <c r="O9" s="72">
        <v>0</v>
      </c>
      <c r="P9" s="72">
        <v>40</v>
      </c>
      <c r="Q9" s="73">
        <v>3</v>
      </c>
      <c r="R9" s="73">
        <v>29</v>
      </c>
      <c r="S9" s="73">
        <v>5</v>
      </c>
      <c r="T9" s="73">
        <v>1</v>
      </c>
      <c r="U9" s="73">
        <v>2.5</v>
      </c>
      <c r="V9" s="73">
        <v>2</v>
      </c>
      <c r="W9" s="84">
        <f>SUM(Q9:V9)</f>
        <v>42.5</v>
      </c>
      <c r="X9" s="84">
        <f>SUM(Q9:R9)</f>
        <v>32</v>
      </c>
      <c r="Y9" s="85">
        <f>SUM(S9:V9)</f>
        <v>10.5</v>
      </c>
    </row>
    <row r="10" spans="1:25" s="6" customFormat="1" x14ac:dyDescent="0.3">
      <c r="A10" s="4" t="s">
        <v>142</v>
      </c>
      <c r="B10" s="2"/>
      <c r="C10" s="2"/>
      <c r="D10" s="3"/>
      <c r="E10" s="8"/>
      <c r="F10" s="8"/>
      <c r="G10" s="2"/>
      <c r="H10" s="2"/>
      <c r="I10" s="2"/>
      <c r="J10" s="2"/>
      <c r="K10" s="13">
        <f t="shared" ref="K10:Y10" si="0">SUM(K8:K9)</f>
        <v>601</v>
      </c>
      <c r="L10" s="13">
        <f t="shared" si="0"/>
        <v>18</v>
      </c>
      <c r="M10" s="13">
        <f t="shared" si="0"/>
        <v>0</v>
      </c>
      <c r="N10" s="13">
        <f t="shared" si="0"/>
        <v>227</v>
      </c>
      <c r="O10" s="13">
        <f t="shared" si="0"/>
        <v>0</v>
      </c>
      <c r="P10" s="13">
        <f t="shared" si="0"/>
        <v>71</v>
      </c>
      <c r="Q10" s="59">
        <f t="shared" si="0"/>
        <v>4</v>
      </c>
      <c r="R10" s="59">
        <f t="shared" si="0"/>
        <v>55</v>
      </c>
      <c r="S10" s="59">
        <f t="shared" si="0"/>
        <v>13</v>
      </c>
      <c r="T10" s="59">
        <f t="shared" si="0"/>
        <v>2</v>
      </c>
      <c r="U10" s="59">
        <f t="shared" si="0"/>
        <v>6</v>
      </c>
      <c r="V10" s="59">
        <f t="shared" si="0"/>
        <v>3</v>
      </c>
      <c r="W10" s="59">
        <f t="shared" si="0"/>
        <v>83</v>
      </c>
      <c r="X10" s="59">
        <f t="shared" si="0"/>
        <v>59</v>
      </c>
      <c r="Y10" s="59">
        <f t="shared" si="0"/>
        <v>24</v>
      </c>
    </row>
  </sheetData>
  <sheetProtection algorithmName="SHA-512" hashValue="VEhJUyBJUyBOT1QgR09JTkcgVE8gQkUgQSBWQUxJRCBIQVNIcw==" saltValue="sJcFqu9d0zegqOFRgn2YDw==" spinCount="100000" sheet="1" objects="1" scenarios="1" sort="0" autoFilter="0"/>
  <mergeCells count="4">
    <mergeCell ref="E6:F6"/>
    <mergeCell ref="G6:J6"/>
    <mergeCell ref="K6:P6"/>
    <mergeCell ref="Q6:Y6"/>
  </mergeCells>
  <dataValidations count="1">
    <dataValidation type="textLength" operator="equal" allowBlank="1" showInputMessage="1" showErrorMessage="1" errorTitle="BEDS Code Input Error" error="Please input the 12 digit school code assigned by the State Education Department." sqref="A8:A9" xr:uid="{00000000-0002-0000-0100-000000000000}">
      <formula1>12</formula1>
    </dataValidation>
  </dataValidations>
  <printOptions horizontalCentered="1"/>
  <pageMargins left="0.25" right="0.25" top="0.75" bottom="0.75" header="0.3" footer="0.3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91A38-393A-4CB6-9641-884CCF9FFE43}">
  <sheetPr codeName="Sheet3">
    <pageSetUpPr fitToPage="1"/>
  </sheetPr>
  <dimension ref="A1:Y10"/>
  <sheetViews>
    <sheetView showGridLines="0" workbookViewId="0"/>
  </sheetViews>
  <sheetFormatPr defaultColWidth="9.140625" defaultRowHeight="16.5" x14ac:dyDescent="0.3"/>
  <cols>
    <col min="1" max="1" width="15.140625" style="2" customWidth="1"/>
    <col min="2" max="2" width="42" style="2" customWidth="1"/>
    <col min="3" max="3" width="17.7109375" style="2" customWidth="1"/>
    <col min="4" max="4" width="15.85546875" style="2" bestFit="1" customWidth="1"/>
    <col min="5" max="13" width="13.7109375" style="2" customWidth="1"/>
    <col min="14" max="14" width="14.5703125" style="2" customWidth="1"/>
    <col min="15" max="17" width="13.7109375" style="2" customWidth="1"/>
    <col min="18" max="25" width="17" style="2" customWidth="1"/>
    <col min="26" max="26" width="9.140625" style="2" customWidth="1"/>
    <col min="27" max="16384" width="9.140625" style="2"/>
  </cols>
  <sheetData>
    <row r="1" spans="1:25" customFormat="1" ht="18" customHeight="1" x14ac:dyDescent="0.35">
      <c r="A1" s="1" t="s">
        <v>143</v>
      </c>
    </row>
    <row r="2" spans="1:25" s="3" customFormat="1" ht="15" customHeight="1" x14ac:dyDescent="0.3">
      <c r="A2" s="74"/>
    </row>
    <row r="3" spans="1:25" s="3" customFormat="1" ht="15" customHeight="1" x14ac:dyDescent="0.3">
      <c r="A3" s="100" t="s">
        <v>144</v>
      </c>
      <c r="B3" s="101"/>
      <c r="C3" s="102"/>
    </row>
    <row r="4" spans="1:25" s="3" customFormat="1" ht="15" customHeight="1" x14ac:dyDescent="0.3"/>
    <row r="5" spans="1:25" s="3" customFormat="1" ht="15.75" customHeight="1" x14ac:dyDescent="0.3">
      <c r="D5" s="116" t="s">
        <v>145</v>
      </c>
      <c r="E5" s="117"/>
      <c r="F5" s="117"/>
      <c r="G5" s="117"/>
      <c r="H5" s="117"/>
      <c r="I5" s="118"/>
      <c r="J5" s="119" t="s">
        <v>146</v>
      </c>
      <c r="K5" s="120"/>
      <c r="L5" s="120"/>
      <c r="M5" s="120"/>
      <c r="N5" s="120"/>
      <c r="O5" s="120"/>
      <c r="P5" s="120"/>
      <c r="Q5" s="121"/>
      <c r="R5" s="122" t="s">
        <v>147</v>
      </c>
      <c r="S5" s="123"/>
      <c r="T5" s="124"/>
      <c r="U5" s="108" t="s">
        <v>148</v>
      </c>
      <c r="V5" s="109"/>
      <c r="W5" s="55"/>
      <c r="X5" s="55"/>
      <c r="Y5" s="55"/>
    </row>
    <row r="6" spans="1:25" s="4" customFormat="1" ht="15" customHeight="1" x14ac:dyDescent="0.3">
      <c r="D6" s="125" t="s">
        <v>149</v>
      </c>
      <c r="E6" s="126"/>
      <c r="F6" s="127"/>
      <c r="G6" s="64"/>
      <c r="H6" s="65"/>
      <c r="I6" s="56"/>
      <c r="J6" s="108" t="s">
        <v>150</v>
      </c>
      <c r="K6" s="109"/>
      <c r="L6" s="108" t="s">
        <v>151</v>
      </c>
      <c r="M6" s="109"/>
      <c r="N6" s="108" t="s">
        <v>152</v>
      </c>
      <c r="O6" s="115"/>
      <c r="P6" s="109"/>
      <c r="Q6" s="49"/>
      <c r="R6" s="51"/>
      <c r="S6" s="51"/>
      <c r="T6" s="51"/>
      <c r="U6" s="81"/>
      <c r="V6" s="81"/>
      <c r="W6" s="49"/>
      <c r="X6" s="49"/>
      <c r="Y6" s="81"/>
    </row>
    <row r="7" spans="1:25" s="6" customFormat="1" ht="60" customHeight="1" x14ac:dyDescent="0.3">
      <c r="A7" s="56" t="s">
        <v>3</v>
      </c>
      <c r="B7" s="56" t="s">
        <v>107</v>
      </c>
      <c r="C7" s="56" t="s">
        <v>108</v>
      </c>
      <c r="D7" s="56" t="s">
        <v>153</v>
      </c>
      <c r="E7" s="70" t="s">
        <v>154</v>
      </c>
      <c r="F7" s="70" t="s">
        <v>155</v>
      </c>
      <c r="G7" s="75" t="s">
        <v>156</v>
      </c>
      <c r="H7" s="103" t="s">
        <v>157</v>
      </c>
      <c r="I7" s="75" t="s">
        <v>158</v>
      </c>
      <c r="J7" s="75" t="s">
        <v>159</v>
      </c>
      <c r="K7" s="103" t="s">
        <v>133</v>
      </c>
      <c r="L7" s="75" t="s">
        <v>160</v>
      </c>
      <c r="M7" s="103" t="s">
        <v>161</v>
      </c>
      <c r="N7" s="75" t="s">
        <v>162</v>
      </c>
      <c r="O7" s="103" t="s">
        <v>163</v>
      </c>
      <c r="P7" s="103" t="s">
        <v>164</v>
      </c>
      <c r="Q7" s="75" t="s">
        <v>165</v>
      </c>
      <c r="R7" s="75" t="s">
        <v>166</v>
      </c>
      <c r="S7" s="75" t="s">
        <v>167</v>
      </c>
      <c r="T7" s="11" t="s">
        <v>168</v>
      </c>
      <c r="U7" s="82" t="s">
        <v>169</v>
      </c>
      <c r="V7" s="82" t="s">
        <v>170</v>
      </c>
      <c r="W7" s="82" t="s">
        <v>171</v>
      </c>
      <c r="X7" s="82" t="s">
        <v>172</v>
      </c>
      <c r="Y7" s="82" t="s">
        <v>173</v>
      </c>
    </row>
    <row r="8" spans="1:25" s="6" customFormat="1" ht="15" customHeight="1" x14ac:dyDescent="0.3">
      <c r="A8" s="104" t="s">
        <v>130</v>
      </c>
      <c r="B8" s="104" t="s">
        <v>131</v>
      </c>
      <c r="C8" s="104"/>
      <c r="D8" s="60">
        <v>1789459</v>
      </c>
      <c r="E8" s="60">
        <v>453032</v>
      </c>
      <c r="F8" s="76">
        <v>1065631.7231999999</v>
      </c>
      <c r="G8" s="60">
        <v>686057</v>
      </c>
      <c r="H8" s="60">
        <v>89356</v>
      </c>
      <c r="I8" s="77">
        <f>SUM(D8:H8)</f>
        <v>4083535.7231999999</v>
      </c>
      <c r="J8" s="60">
        <v>2753302</v>
      </c>
      <c r="K8" s="60">
        <v>66336</v>
      </c>
      <c r="L8" s="60">
        <v>769305</v>
      </c>
      <c r="M8" s="60">
        <v>0</v>
      </c>
      <c r="N8" s="60">
        <v>205248</v>
      </c>
      <c r="O8" s="60">
        <v>101541</v>
      </c>
      <c r="P8" s="60">
        <v>187707</v>
      </c>
      <c r="Q8" s="77">
        <f>SUM(J8:P8)</f>
        <v>4083439</v>
      </c>
      <c r="R8" s="60">
        <v>3866812</v>
      </c>
      <c r="S8" s="60">
        <v>216724</v>
      </c>
      <c r="T8" s="47">
        <f>SUM('Part C'!$R8:$S8)</f>
        <v>4083536</v>
      </c>
      <c r="U8" s="60">
        <v>11647.024096385499</v>
      </c>
      <c r="V8" s="60">
        <v>652.78313253012095</v>
      </c>
      <c r="W8" s="60">
        <v>1463512.31663974</v>
      </c>
      <c r="X8" s="60">
        <v>5547048.31663974</v>
      </c>
      <c r="Y8" s="12">
        <v>16707.9768573486</v>
      </c>
    </row>
    <row r="9" spans="1:25" s="6" customFormat="1" ht="15" x14ac:dyDescent="0.3">
      <c r="A9" s="104" t="s">
        <v>137</v>
      </c>
      <c r="B9" s="104" t="s">
        <v>138</v>
      </c>
      <c r="C9" s="104"/>
      <c r="D9" s="60">
        <v>2289556</v>
      </c>
      <c r="E9" s="60">
        <v>551609</v>
      </c>
      <c r="F9" s="76">
        <v>1350121.608</v>
      </c>
      <c r="G9" s="60">
        <v>1131007</v>
      </c>
      <c r="H9" s="60">
        <v>157567</v>
      </c>
      <c r="I9" s="77">
        <f>SUM(D9:H9)</f>
        <v>5479860.608</v>
      </c>
      <c r="J9" s="60">
        <v>3601199</v>
      </c>
      <c r="K9" s="60">
        <v>0</v>
      </c>
      <c r="L9" s="60">
        <v>1138513</v>
      </c>
      <c r="M9" s="60">
        <v>0</v>
      </c>
      <c r="N9" s="60">
        <v>200511</v>
      </c>
      <c r="O9" s="60">
        <v>89270</v>
      </c>
      <c r="P9" s="60">
        <v>450368</v>
      </c>
      <c r="Q9" s="77">
        <f>SUM(J9:P9)</f>
        <v>5479861</v>
      </c>
      <c r="R9" s="60">
        <v>5292512</v>
      </c>
      <c r="S9" s="60">
        <v>187348</v>
      </c>
      <c r="T9" s="47">
        <f>SUM('Part C'!$R9:$S9)</f>
        <v>5479860</v>
      </c>
      <c r="U9" s="60">
        <v>18440.808362369298</v>
      </c>
      <c r="V9" s="60">
        <v>652.78048780487802</v>
      </c>
      <c r="W9" s="60">
        <v>1265144.68336026</v>
      </c>
      <c r="X9" s="60">
        <v>6745004.68336026</v>
      </c>
      <c r="Y9" s="12">
        <v>23501.7584786072</v>
      </c>
    </row>
    <row r="10" spans="1:25" s="3" customFormat="1" ht="15" customHeight="1" x14ac:dyDescent="0.3">
      <c r="A10" s="4" t="s">
        <v>142</v>
      </c>
      <c r="B10" s="4"/>
      <c r="D10" s="14">
        <f t="shared" ref="D10:T10" si="0">SUM(D8:D9)</f>
        <v>4079015</v>
      </c>
      <c r="E10" s="14">
        <f t="shared" si="0"/>
        <v>1004641</v>
      </c>
      <c r="F10" s="14">
        <f t="shared" si="0"/>
        <v>2415753.3311999999</v>
      </c>
      <c r="G10" s="14">
        <f t="shared" si="0"/>
        <v>1817064</v>
      </c>
      <c r="H10" s="14">
        <f t="shared" si="0"/>
        <v>246923</v>
      </c>
      <c r="I10" s="14">
        <f t="shared" si="0"/>
        <v>9563396.3311999999</v>
      </c>
      <c r="J10" s="14">
        <f t="shared" si="0"/>
        <v>6354501</v>
      </c>
      <c r="K10" s="14">
        <f t="shared" si="0"/>
        <v>66336</v>
      </c>
      <c r="L10" s="14">
        <f t="shared" si="0"/>
        <v>1907818</v>
      </c>
      <c r="M10" s="14">
        <f t="shared" si="0"/>
        <v>0</v>
      </c>
      <c r="N10" s="14">
        <f t="shared" si="0"/>
        <v>405759</v>
      </c>
      <c r="O10" s="14">
        <f t="shared" si="0"/>
        <v>190811</v>
      </c>
      <c r="P10" s="14">
        <f t="shared" si="0"/>
        <v>638075</v>
      </c>
      <c r="Q10" s="14">
        <f t="shared" si="0"/>
        <v>9563300</v>
      </c>
      <c r="R10" s="14">
        <f t="shared" si="0"/>
        <v>9159324</v>
      </c>
      <c r="S10" s="14">
        <f t="shared" si="0"/>
        <v>404072</v>
      </c>
      <c r="T10" s="14">
        <f t="shared" si="0"/>
        <v>9563396</v>
      </c>
      <c r="W10" s="14">
        <f>SUM(W8:W9)</f>
        <v>2728657</v>
      </c>
      <c r="X10" s="14">
        <f>SUM(X8:X9)</f>
        <v>12292053</v>
      </c>
      <c r="Y10" s="14"/>
    </row>
  </sheetData>
  <sheetProtection algorithmName="SHA-512" hashValue="VEhJUyBJUyBOT1QgR09JTkcgVE8gQkUgQSBWQUxJRCBIQVNIcw==" saltValue="sJcFqu9d0zegqOFRgn2YDw==" spinCount="100000" sheet="1" objects="1" scenarios="1" sort="0" autoFilter="0"/>
  <mergeCells count="8">
    <mergeCell ref="U5:V5"/>
    <mergeCell ref="D5:I5"/>
    <mergeCell ref="J5:Q5"/>
    <mergeCell ref="R5:T5"/>
    <mergeCell ref="D6:F6"/>
    <mergeCell ref="J6:K6"/>
    <mergeCell ref="L6:M6"/>
    <mergeCell ref="N6:P6"/>
  </mergeCells>
  <printOptions horizontalCentered="1"/>
  <pageMargins left="0.25" right="0.25" top="0.75" bottom="0.75" header="0.3" footer="0.3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FF0AD-0E95-42A3-A3BF-B1AF67F38927}">
  <sheetPr codeName="Sheet4">
    <pageSetUpPr fitToPage="1"/>
  </sheetPr>
  <dimension ref="A1:Y17"/>
  <sheetViews>
    <sheetView showGridLines="0" workbookViewId="0">
      <selection activeCell="I13" sqref="I13 I14"/>
    </sheetView>
  </sheetViews>
  <sheetFormatPr defaultColWidth="9.140625" defaultRowHeight="16.5" x14ac:dyDescent="0.3"/>
  <cols>
    <col min="1" max="1" width="15.140625" style="2" customWidth="1"/>
    <col min="2" max="2" width="42" style="2" customWidth="1"/>
    <col min="3" max="3" width="17.7109375" style="2" customWidth="1"/>
    <col min="4" max="4" width="14.5703125" style="2" customWidth="1"/>
    <col min="5" max="5" width="18.85546875" style="2" customWidth="1"/>
    <col min="6" max="7" width="11.28515625" style="2" customWidth="1"/>
    <col min="8" max="8" width="11.42578125" style="2" customWidth="1"/>
    <col min="9" max="9" width="11.42578125" customWidth="1"/>
    <col min="10" max="10" width="11.42578125" style="2" customWidth="1"/>
    <col min="11" max="12" width="13.42578125" style="2" customWidth="1"/>
    <col min="13" max="13" width="12.42578125" style="2" customWidth="1"/>
    <col min="14" max="14" width="13.7109375" style="2" customWidth="1"/>
    <col min="15" max="15" width="11.42578125" style="2" customWidth="1"/>
    <col min="16" max="19" width="11.28515625" style="2" customWidth="1"/>
    <col min="20" max="20" width="13.5703125" style="2" customWidth="1"/>
    <col min="21" max="21" width="11.28515625" style="2" customWidth="1"/>
    <col min="22" max="22" width="14.5703125" style="2" customWidth="1"/>
    <col min="23" max="25" width="15.5703125" style="2" customWidth="1"/>
    <col min="26" max="26" width="9.140625" style="2" customWidth="1"/>
    <col min="27" max="16384" width="9.140625" style="2"/>
  </cols>
  <sheetData>
    <row r="1" spans="1:25" customFormat="1" ht="18" customHeight="1" x14ac:dyDescent="0.35">
      <c r="A1" s="1" t="s">
        <v>174</v>
      </c>
    </row>
    <row r="2" spans="1:25" s="3" customFormat="1" ht="15" customHeight="1" x14ac:dyDescent="0.3"/>
    <row r="3" spans="1:25" s="3" customFormat="1" ht="15" customHeight="1" x14ac:dyDescent="0.3">
      <c r="A3" s="100" t="s">
        <v>144</v>
      </c>
      <c r="B3" s="101"/>
      <c r="C3" s="101"/>
    </row>
    <row r="4" spans="1:25" s="3" customFormat="1" ht="15" customHeight="1" x14ac:dyDescent="0.3"/>
    <row r="5" spans="1:25" s="3" customFormat="1" ht="15" customHeight="1" x14ac:dyDescent="0.3">
      <c r="F5" s="116" t="s">
        <v>175</v>
      </c>
      <c r="G5" s="117"/>
      <c r="H5" s="117"/>
      <c r="I5" s="117"/>
      <c r="J5" s="117"/>
      <c r="K5" s="117"/>
      <c r="L5" s="117"/>
      <c r="M5" s="117"/>
      <c r="N5" s="118"/>
      <c r="O5" s="120" t="s">
        <v>176</v>
      </c>
      <c r="P5" s="120"/>
      <c r="Q5" s="120"/>
      <c r="R5" s="120"/>
      <c r="S5" s="120"/>
      <c r="T5" s="120"/>
      <c r="U5" s="120"/>
      <c r="V5" s="120"/>
      <c r="W5" s="120"/>
      <c r="X5" s="120"/>
      <c r="Y5" s="121"/>
    </row>
    <row r="6" spans="1:25" s="3" customFormat="1" ht="15" customHeight="1" x14ac:dyDescent="0.3">
      <c r="F6" s="108" t="s">
        <v>177</v>
      </c>
      <c r="G6" s="115"/>
      <c r="H6" s="115"/>
      <c r="I6" s="115"/>
      <c r="J6" s="109"/>
      <c r="K6" s="108" t="s">
        <v>178</v>
      </c>
      <c r="L6" s="115"/>
      <c r="M6" s="115"/>
      <c r="N6" s="109"/>
      <c r="O6" s="52"/>
      <c r="P6" s="108" t="s">
        <v>179</v>
      </c>
      <c r="Q6" s="115"/>
      <c r="R6" s="115"/>
      <c r="S6" s="115"/>
      <c r="T6" s="115"/>
      <c r="U6" s="115"/>
      <c r="V6" s="109"/>
      <c r="W6" s="128" t="s">
        <v>180</v>
      </c>
      <c r="X6" s="129"/>
      <c r="Y6" s="130"/>
    </row>
    <row r="7" spans="1:25" s="6" customFormat="1" ht="74.25" customHeight="1" x14ac:dyDescent="0.3">
      <c r="A7" s="56" t="s">
        <v>3</v>
      </c>
      <c r="B7" s="56" t="s">
        <v>107</v>
      </c>
      <c r="C7" s="56" t="s">
        <v>108</v>
      </c>
      <c r="D7" s="56" t="s">
        <v>181</v>
      </c>
      <c r="E7" s="56" t="s">
        <v>182</v>
      </c>
      <c r="F7" s="56" t="s">
        <v>183</v>
      </c>
      <c r="G7" s="70" t="s">
        <v>184</v>
      </c>
      <c r="H7" s="70" t="s">
        <v>185</v>
      </c>
      <c r="I7" s="70" t="s">
        <v>186</v>
      </c>
      <c r="J7" s="75" t="s">
        <v>187</v>
      </c>
      <c r="K7" s="56" t="s">
        <v>188</v>
      </c>
      <c r="L7" s="70" t="s">
        <v>189</v>
      </c>
      <c r="M7" s="70" t="s">
        <v>190</v>
      </c>
      <c r="N7" s="56" t="s">
        <v>191</v>
      </c>
      <c r="O7" s="75" t="s">
        <v>192</v>
      </c>
      <c r="P7" s="56" t="s">
        <v>193</v>
      </c>
      <c r="Q7" s="70" t="s">
        <v>194</v>
      </c>
      <c r="R7" s="70" t="s">
        <v>195</v>
      </c>
      <c r="S7" s="70" t="s">
        <v>196</v>
      </c>
      <c r="T7" s="70" t="s">
        <v>197</v>
      </c>
      <c r="U7" s="70" t="s">
        <v>157</v>
      </c>
      <c r="V7" s="56" t="s">
        <v>198</v>
      </c>
      <c r="W7" s="56" t="s">
        <v>199</v>
      </c>
      <c r="X7" s="56" t="s">
        <v>200</v>
      </c>
      <c r="Y7" s="49" t="s">
        <v>167</v>
      </c>
    </row>
    <row r="8" spans="1:25" s="3" customFormat="1" ht="15" customHeight="1" x14ac:dyDescent="0.3">
      <c r="A8" s="104" t="s">
        <v>130</v>
      </c>
      <c r="B8" s="104" t="s">
        <v>131</v>
      </c>
      <c r="C8" s="104"/>
      <c r="D8" s="105" t="s">
        <v>135</v>
      </c>
      <c r="E8" s="99" t="s">
        <v>136</v>
      </c>
      <c r="F8" s="78">
        <v>18</v>
      </c>
      <c r="G8" s="78">
        <v>0</v>
      </c>
      <c r="H8" s="78">
        <v>0</v>
      </c>
      <c r="I8" s="78">
        <v>0</v>
      </c>
      <c r="J8" s="79">
        <f>SUM(F8:I8)</f>
        <v>18</v>
      </c>
      <c r="K8" s="60">
        <v>66336</v>
      </c>
      <c r="L8" s="60">
        <v>0</v>
      </c>
      <c r="M8" s="60">
        <v>0</v>
      </c>
      <c r="N8" s="77">
        <f>SUM(K8:M8)</f>
        <v>66336</v>
      </c>
      <c r="O8" s="80"/>
      <c r="P8" s="60"/>
      <c r="Q8" s="60"/>
      <c r="R8" s="60"/>
      <c r="S8" s="60"/>
      <c r="T8" s="60"/>
      <c r="U8" s="60"/>
      <c r="V8" s="77">
        <f>SUM(P8:U8)</f>
        <v>0</v>
      </c>
      <c r="W8" s="60"/>
      <c r="X8" s="60"/>
      <c r="Y8" s="12"/>
    </row>
    <row r="9" spans="1:25" s="3" customFormat="1" ht="15" x14ac:dyDescent="0.3">
      <c r="A9" s="104" t="s">
        <v>137</v>
      </c>
      <c r="B9" s="104" t="s">
        <v>138</v>
      </c>
      <c r="C9" s="104"/>
      <c r="D9" s="105" t="s">
        <v>136</v>
      </c>
      <c r="E9" s="99" t="s">
        <v>136</v>
      </c>
      <c r="F9" s="78"/>
      <c r="G9" s="78"/>
      <c r="H9" s="78"/>
      <c r="I9" s="78"/>
      <c r="J9" s="79">
        <f>SUM(F9:I9)</f>
        <v>0</v>
      </c>
      <c r="K9" s="60"/>
      <c r="L9" s="60"/>
      <c r="M9" s="60"/>
      <c r="N9" s="77">
        <f>SUM(K9:M9)</f>
        <v>0</v>
      </c>
      <c r="O9" s="80"/>
      <c r="P9" s="60"/>
      <c r="Q9" s="60"/>
      <c r="R9" s="60"/>
      <c r="S9" s="60"/>
      <c r="T9" s="60"/>
      <c r="U9" s="60"/>
      <c r="V9" s="77">
        <f>SUM(P9:U9)</f>
        <v>0</v>
      </c>
      <c r="W9" s="60"/>
      <c r="X9" s="60"/>
      <c r="Y9" s="12"/>
    </row>
    <row r="10" spans="1:25" s="3" customFormat="1" ht="15" customHeight="1" x14ac:dyDescent="0.3">
      <c r="A10" s="4" t="s">
        <v>201</v>
      </c>
      <c r="B10" s="4"/>
      <c r="C10" s="4"/>
      <c r="D10" s="4"/>
      <c r="E10" s="4"/>
      <c r="F10" s="13">
        <f t="shared" ref="F10:Y10" si="0">SUM(F8:F9)</f>
        <v>18</v>
      </c>
      <c r="G10" s="13">
        <f t="shared" si="0"/>
        <v>0</v>
      </c>
      <c r="H10" s="13">
        <f t="shared" si="0"/>
        <v>0</v>
      </c>
      <c r="I10" s="13">
        <f t="shared" si="0"/>
        <v>0</v>
      </c>
      <c r="J10" s="13">
        <f t="shared" si="0"/>
        <v>18</v>
      </c>
      <c r="K10" s="14">
        <f t="shared" si="0"/>
        <v>66336</v>
      </c>
      <c r="L10" s="14">
        <f t="shared" si="0"/>
        <v>0</v>
      </c>
      <c r="M10" s="14">
        <f t="shared" si="0"/>
        <v>0</v>
      </c>
      <c r="N10" s="14">
        <f t="shared" si="0"/>
        <v>66336</v>
      </c>
      <c r="O10" s="59">
        <f t="shared" si="0"/>
        <v>0</v>
      </c>
      <c r="P10" s="14">
        <f t="shared" si="0"/>
        <v>0</v>
      </c>
      <c r="Q10" s="14">
        <f t="shared" si="0"/>
        <v>0</v>
      </c>
      <c r="R10" s="14">
        <f t="shared" si="0"/>
        <v>0</v>
      </c>
      <c r="S10" s="14">
        <f t="shared" si="0"/>
        <v>0</v>
      </c>
      <c r="T10" s="14">
        <f t="shared" si="0"/>
        <v>0</v>
      </c>
      <c r="U10" s="14">
        <f t="shared" si="0"/>
        <v>0</v>
      </c>
      <c r="V10" s="14">
        <f t="shared" si="0"/>
        <v>0</v>
      </c>
      <c r="W10" s="14">
        <f t="shared" si="0"/>
        <v>0</v>
      </c>
      <c r="X10" s="14">
        <f t="shared" si="0"/>
        <v>0</v>
      </c>
      <c r="Y10" s="14">
        <f t="shared" si="0"/>
        <v>0</v>
      </c>
    </row>
    <row r="11" spans="1:25" s="3" customFormat="1" ht="15" customHeight="1" x14ac:dyDescent="0.3">
      <c r="A11" s="4"/>
      <c r="B11" s="4"/>
      <c r="C11" s="4"/>
      <c r="D11" s="4"/>
      <c r="E11" s="4"/>
      <c r="F11" s="13"/>
      <c r="G11" s="13"/>
      <c r="H11" s="13"/>
      <c r="I11" s="13"/>
      <c r="J11" s="13"/>
      <c r="K11" s="14"/>
      <c r="L11" s="14"/>
      <c r="M11" s="14"/>
      <c r="N11" s="14"/>
      <c r="O11" s="9"/>
      <c r="P11" s="14"/>
      <c r="Q11" s="14"/>
      <c r="R11" s="14"/>
      <c r="S11" s="14"/>
      <c r="T11" s="14"/>
      <c r="U11" s="14"/>
      <c r="V11" s="14"/>
      <c r="W11" s="14"/>
      <c r="X11" s="14"/>
      <c r="Y11" s="14"/>
    </row>
    <row r="12" spans="1:25" s="3" customFormat="1" ht="15" customHeight="1" x14ac:dyDescent="0.3">
      <c r="D12" s="15"/>
      <c r="F12" s="4"/>
      <c r="I12" s="13"/>
    </row>
    <row r="13" spans="1:25" s="3" customFormat="1" ht="15" customHeight="1" x14ac:dyDescent="0.3">
      <c r="D13" s="15"/>
      <c r="E13" s="15"/>
      <c r="F13" s="108" t="s">
        <v>202</v>
      </c>
      <c r="G13" s="115"/>
      <c r="H13" s="115"/>
      <c r="I13" s="115"/>
      <c r="J13" s="109"/>
      <c r="K13" s="108" t="s">
        <v>203</v>
      </c>
      <c r="L13" s="115"/>
      <c r="M13" s="115"/>
      <c r="N13" s="109"/>
    </row>
    <row r="14" spans="1:25" s="3" customFormat="1" ht="60" customHeight="1" x14ac:dyDescent="0.3">
      <c r="A14"/>
      <c r="B14"/>
      <c r="C14"/>
      <c r="D14" s="15"/>
      <c r="E14" s="15" t="s">
        <v>204</v>
      </c>
      <c r="F14" s="68" t="s">
        <v>183</v>
      </c>
      <c r="G14" s="5" t="s">
        <v>184</v>
      </c>
      <c r="H14" s="5" t="s">
        <v>185</v>
      </c>
      <c r="I14" s="69" t="s">
        <v>186</v>
      </c>
      <c r="J14" s="11" t="s">
        <v>187</v>
      </c>
      <c r="K14" s="68" t="s">
        <v>188</v>
      </c>
      <c r="L14" s="5" t="s">
        <v>200</v>
      </c>
      <c r="M14" s="69" t="s">
        <v>205</v>
      </c>
      <c r="N14" s="49" t="s">
        <v>191</v>
      </c>
      <c r="O14"/>
      <c r="P14"/>
      <c r="Q14"/>
      <c r="R14"/>
      <c r="S14"/>
      <c r="T14"/>
      <c r="U14"/>
      <c r="V14"/>
      <c r="W14"/>
      <c r="X14"/>
      <c r="Y14"/>
    </row>
    <row r="15" spans="1:25" s="3" customFormat="1" ht="15" customHeight="1" x14ac:dyDescent="0.3">
      <c r="A15" s="3" t="s">
        <v>206</v>
      </c>
      <c r="E15" s="16">
        <v>0</v>
      </c>
      <c r="F15" s="7">
        <v>0</v>
      </c>
      <c r="G15" s="7">
        <v>0</v>
      </c>
      <c r="H15" s="7">
        <v>0</v>
      </c>
      <c r="I15" s="7">
        <v>0</v>
      </c>
      <c r="J15" s="17">
        <f>SUM(F15:I15)</f>
        <v>0</v>
      </c>
      <c r="K15" s="60">
        <v>0</v>
      </c>
      <c r="L15" s="60">
        <v>0</v>
      </c>
      <c r="M15" s="60">
        <v>0</v>
      </c>
      <c r="N15" s="47">
        <f>SUM(K15:M15)</f>
        <v>0</v>
      </c>
    </row>
    <row r="16" spans="1:25" s="3" customFormat="1" ht="15" customHeight="1" x14ac:dyDescent="0.3">
      <c r="F16" s="57"/>
      <c r="G16" s="57"/>
      <c r="H16" s="57"/>
      <c r="I16" s="57"/>
      <c r="J16" s="57"/>
      <c r="K16" s="58"/>
      <c r="L16" s="58"/>
      <c r="M16" s="58"/>
      <c r="N16" s="58"/>
    </row>
    <row r="17" spans="1:25" s="3" customFormat="1" ht="15" customHeight="1" x14ac:dyDescent="0.3">
      <c r="A17" s="4" t="s">
        <v>207</v>
      </c>
      <c r="B17" s="4"/>
      <c r="C17" s="4"/>
      <c r="D17" s="4"/>
      <c r="E17" s="4"/>
      <c r="F17" s="13">
        <f t="shared" ref="F17:N17" si="1">F10+F15</f>
        <v>18</v>
      </c>
      <c r="G17" s="13">
        <f t="shared" si="1"/>
        <v>0</v>
      </c>
      <c r="H17" s="13">
        <f t="shared" si="1"/>
        <v>0</v>
      </c>
      <c r="I17" s="13">
        <f t="shared" si="1"/>
        <v>0</v>
      </c>
      <c r="J17" s="13">
        <f t="shared" si="1"/>
        <v>18</v>
      </c>
      <c r="K17" s="14">
        <f t="shared" si="1"/>
        <v>66336</v>
      </c>
      <c r="L17" s="14">
        <f t="shared" si="1"/>
        <v>0</v>
      </c>
      <c r="M17" s="14">
        <f t="shared" si="1"/>
        <v>0</v>
      </c>
      <c r="N17" s="14">
        <f t="shared" si="1"/>
        <v>66336</v>
      </c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</sheetData>
  <sheetProtection algorithmName="SHA-512" hashValue="VEhJUyBJUyBOT1QgR09JTkcgVE8gQkUgQSBWQUxJRCBIQVNIcw==" saltValue="sJcFqu9d0zegqOFRgn2YDw==" spinCount="100000" sheet="1" objects="1" scenarios="1" sort="0" autoFilter="0"/>
  <mergeCells count="8">
    <mergeCell ref="F13:J13"/>
    <mergeCell ref="K13:N13"/>
    <mergeCell ref="F5:N5"/>
    <mergeCell ref="O5:Y5"/>
    <mergeCell ref="F6:J6"/>
    <mergeCell ref="K6:N6"/>
    <mergeCell ref="P6:V6"/>
    <mergeCell ref="W6:Y6"/>
  </mergeCells>
  <printOptions horizontalCentered="1"/>
  <pageMargins left="0.25" right="0.25" top="0.75" bottom="0.75" header="0.3" footer="0.3"/>
  <pageSetup paperSize="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B7355-880C-42EF-92E1-8AEE4BB9B6F7}">
  <sheetPr codeName="Sheet5">
    <pageSetUpPr autoPageBreaks="0" fitToPage="1"/>
  </sheetPr>
  <dimension ref="A1:J10"/>
  <sheetViews>
    <sheetView showGridLines="0" workbookViewId="0">
      <selection activeCell="G8" sqref="G8"/>
    </sheetView>
  </sheetViews>
  <sheetFormatPr defaultColWidth="9.140625" defaultRowHeight="16.5" x14ac:dyDescent="0.3"/>
  <cols>
    <col min="1" max="1" width="15.140625" style="18" customWidth="1"/>
    <col min="2" max="2" width="42" style="18" customWidth="1"/>
    <col min="3" max="3" width="17.7109375" style="18" customWidth="1"/>
    <col min="4" max="5" width="15.28515625" style="18" customWidth="1"/>
    <col min="6" max="6" width="13.28515625" style="18" customWidth="1"/>
    <col min="7" max="7" width="9.85546875" bestFit="1" customWidth="1"/>
    <col min="8" max="8" width="24.42578125" style="18" bestFit="1" customWidth="1"/>
    <col min="9" max="9" width="11.7109375" style="18" customWidth="1"/>
    <col min="10" max="10" width="12.85546875" style="18" customWidth="1"/>
    <col min="11" max="11" width="9.140625" style="18" customWidth="1"/>
    <col min="12" max="16384" width="9.140625" style="18"/>
  </cols>
  <sheetData>
    <row r="1" spans="1:10" customFormat="1" ht="18" customHeight="1" x14ac:dyDescent="0.35">
      <c r="A1" s="1" t="s">
        <v>208</v>
      </c>
      <c r="B1" s="2"/>
      <c r="C1" s="2"/>
      <c r="D1" s="2"/>
      <c r="E1" s="2"/>
    </row>
    <row r="2" spans="1:10" s="21" customFormat="1" ht="15" customHeight="1" x14ac:dyDescent="0.3">
      <c r="A2" s="66" t="s">
        <v>209</v>
      </c>
      <c r="B2" s="3"/>
      <c r="E2" s="106" t="s">
        <v>136</v>
      </c>
    </row>
    <row r="3" spans="1:10" s="21" customFormat="1" ht="15" customHeight="1" x14ac:dyDescent="0.3">
      <c r="A3" s="100" t="s">
        <v>144</v>
      </c>
      <c r="B3" s="101"/>
      <c r="C3" s="102"/>
      <c r="E3" s="3"/>
    </row>
    <row r="4" spans="1:10" s="3" customFormat="1" ht="15" customHeight="1" x14ac:dyDescent="0.3"/>
    <row r="5" spans="1:10" s="3" customFormat="1" ht="15" customHeight="1" x14ac:dyDescent="0.3"/>
    <row r="6" spans="1:10" s="19" customFormat="1" ht="15" customHeight="1" x14ac:dyDescent="0.3"/>
    <row r="7" spans="1:10" s="20" customFormat="1" ht="60" customHeight="1" x14ac:dyDescent="0.3">
      <c r="A7" s="56" t="s">
        <v>3</v>
      </c>
      <c r="B7" s="56" t="s">
        <v>107</v>
      </c>
      <c r="C7" s="56" t="s">
        <v>108</v>
      </c>
      <c r="D7" s="56" t="s">
        <v>210</v>
      </c>
      <c r="E7" s="49" t="s">
        <v>211</v>
      </c>
      <c r="F7" s="49" t="s">
        <v>212</v>
      </c>
      <c r="G7" s="49" t="s">
        <v>213</v>
      </c>
      <c r="H7" s="49" t="s">
        <v>214</v>
      </c>
      <c r="I7" s="49" t="s">
        <v>215</v>
      </c>
      <c r="J7" s="49" t="s">
        <v>216</v>
      </c>
    </row>
    <row r="8" spans="1:10" s="21" customFormat="1" ht="15" customHeight="1" x14ac:dyDescent="0.3">
      <c r="A8" s="104" t="s">
        <v>130</v>
      </c>
      <c r="B8" s="104" t="s">
        <v>131</v>
      </c>
      <c r="C8" s="104"/>
      <c r="D8" s="60"/>
      <c r="E8" s="12"/>
      <c r="F8" s="12"/>
      <c r="G8" s="83"/>
      <c r="H8" s="12"/>
      <c r="I8" s="83"/>
      <c r="J8" s="12"/>
    </row>
    <row r="9" spans="1:10" s="21" customFormat="1" ht="15" x14ac:dyDescent="0.3">
      <c r="A9" s="104" t="s">
        <v>137</v>
      </c>
      <c r="B9" s="104" t="s">
        <v>138</v>
      </c>
      <c r="C9" s="104"/>
      <c r="D9" s="60"/>
      <c r="E9" s="12"/>
      <c r="F9" s="12"/>
      <c r="G9" s="83"/>
      <c r="H9" s="12"/>
      <c r="I9" s="83"/>
      <c r="J9" s="12"/>
    </row>
    <row r="10" spans="1:10" s="21" customFormat="1" ht="15" customHeight="1" x14ac:dyDescent="0.3">
      <c r="A10" s="4" t="s">
        <v>142</v>
      </c>
      <c r="B10" s="4"/>
      <c r="C10" s="4"/>
      <c r="D10" s="14">
        <f>SUM(D8:D9)</f>
        <v>0</v>
      </c>
      <c r="E10" s="14">
        <f>SUM(E8:E9)</f>
        <v>0</v>
      </c>
      <c r="F10" s="14">
        <f>SUM(F8:F9)</f>
        <v>0</v>
      </c>
      <c r="G10" s="107"/>
      <c r="H10" s="14">
        <f>SUM(H8:H9)</f>
        <v>0</v>
      </c>
      <c r="I10" s="107"/>
      <c r="J10" s="14">
        <f>SUM(J8:J9)</f>
        <v>0</v>
      </c>
    </row>
  </sheetData>
  <sheetProtection algorithmName="SHA-512" hashValue="VEhJUyBJUyBOT1QgR09JTkcgVE8gQkUgQSBWQUxJRCBIQVNIcw==" saltValue="sJcFqu9d0zegqOFRgn2YDw==" spinCount="100000" sheet="1" objects="1" scenarios="1" sort="0" autoFilter="0"/>
  <printOptions horizontalCentered="1"/>
  <pageMargins left="0.25" right="0.25" top="0.75" bottom="0.75" header="0.3" footer="0.3"/>
  <pageSetup paperSize="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I22"/>
  <sheetViews>
    <sheetView workbookViewId="0">
      <selection activeCell="B6" sqref="B6"/>
    </sheetView>
  </sheetViews>
  <sheetFormatPr defaultColWidth="9.140625" defaultRowHeight="16.5" x14ac:dyDescent="0.3"/>
  <cols>
    <col min="1" max="1" width="27.28515625" style="2" bestFit="1" customWidth="1"/>
    <col min="2" max="2" width="17.5703125" bestFit="1" customWidth="1"/>
    <col min="3" max="3" width="17.85546875" style="2" bestFit="1" customWidth="1"/>
    <col min="4" max="4" width="9.140625" style="2" customWidth="1"/>
    <col min="5" max="16384" width="9.140625" style="2"/>
  </cols>
  <sheetData>
    <row r="1" spans="1:9" customFormat="1" ht="17.25" customHeight="1" x14ac:dyDescent="0.35">
      <c r="A1" s="61" t="s">
        <v>109</v>
      </c>
      <c r="B1" s="61" t="s">
        <v>217</v>
      </c>
      <c r="C1" s="61" t="s">
        <v>218</v>
      </c>
    </row>
    <row r="2" spans="1:9" x14ac:dyDescent="0.3">
      <c r="A2" s="2" t="s">
        <v>132</v>
      </c>
      <c r="B2" s="62" t="s">
        <v>133</v>
      </c>
      <c r="C2" s="62" t="s">
        <v>135</v>
      </c>
    </row>
    <row r="3" spans="1:9" x14ac:dyDescent="0.3">
      <c r="A3" s="2" t="s">
        <v>139</v>
      </c>
      <c r="B3" s="62" t="s">
        <v>219</v>
      </c>
      <c r="C3" s="62" t="s">
        <v>136</v>
      </c>
      <c r="D3" s="2" t="s">
        <v>132</v>
      </c>
      <c r="F3" s="2" t="s">
        <v>133</v>
      </c>
      <c r="H3" s="2">
        <v>2020</v>
      </c>
      <c r="I3" s="2">
        <v>2015</v>
      </c>
    </row>
    <row r="4" spans="1:9" x14ac:dyDescent="0.3">
      <c r="A4" s="2" t="s">
        <v>220</v>
      </c>
      <c r="B4" s="62" t="s">
        <v>221</v>
      </c>
      <c r="D4" s="2" t="s">
        <v>222</v>
      </c>
      <c r="F4" s="2" t="s">
        <v>223</v>
      </c>
      <c r="H4" s="2">
        <v>2021</v>
      </c>
      <c r="I4" s="2">
        <v>2016</v>
      </c>
    </row>
    <row r="5" spans="1:9" x14ac:dyDescent="0.3">
      <c r="A5" s="2" t="s">
        <v>224</v>
      </c>
      <c r="B5" s="62" t="s">
        <v>225</v>
      </c>
      <c r="D5" s="2" t="s">
        <v>226</v>
      </c>
      <c r="F5" s="2">
        <v>1</v>
      </c>
      <c r="H5" s="2">
        <v>2022</v>
      </c>
      <c r="I5" s="2">
        <v>2017</v>
      </c>
    </row>
    <row r="6" spans="1:9" customFormat="1" x14ac:dyDescent="0.3">
      <c r="A6" s="2" t="s">
        <v>226</v>
      </c>
      <c r="B6" s="62" t="s">
        <v>6</v>
      </c>
      <c r="D6" t="s">
        <v>139</v>
      </c>
      <c r="F6">
        <v>2</v>
      </c>
      <c r="H6">
        <v>2023</v>
      </c>
      <c r="I6">
        <v>2018</v>
      </c>
    </row>
    <row r="7" spans="1:9" x14ac:dyDescent="0.3">
      <c r="A7" s="2" t="s">
        <v>227</v>
      </c>
      <c r="B7" s="62">
        <v>4</v>
      </c>
      <c r="D7" s="2" t="s">
        <v>228</v>
      </c>
      <c r="F7" s="2">
        <v>3</v>
      </c>
      <c r="I7" s="2">
        <v>2019</v>
      </c>
    </row>
    <row r="8" spans="1:9" x14ac:dyDescent="0.3">
      <c r="A8" s="2" t="s">
        <v>229</v>
      </c>
      <c r="B8" s="62">
        <v>5</v>
      </c>
      <c r="D8" s="2" t="s">
        <v>224</v>
      </c>
      <c r="F8" s="2">
        <v>4</v>
      </c>
      <c r="I8" s="2">
        <v>2020</v>
      </c>
    </row>
    <row r="9" spans="1:9" x14ac:dyDescent="0.3">
      <c r="A9" s="2" t="s">
        <v>230</v>
      </c>
      <c r="B9" s="62">
        <v>6</v>
      </c>
      <c r="D9" s="2" t="s">
        <v>220</v>
      </c>
      <c r="F9" s="2">
        <v>5</v>
      </c>
      <c r="I9" s="2">
        <v>2021</v>
      </c>
    </row>
    <row r="10" spans="1:9" x14ac:dyDescent="0.3">
      <c r="A10" s="2" t="s">
        <v>222</v>
      </c>
      <c r="B10" s="62">
        <v>7</v>
      </c>
      <c r="D10" s="2" t="s">
        <v>230</v>
      </c>
      <c r="F10" s="2">
        <v>6</v>
      </c>
    </row>
    <row r="11" spans="1:9" x14ac:dyDescent="0.3">
      <c r="A11" s="2" t="s">
        <v>228</v>
      </c>
      <c r="B11" s="62">
        <v>8</v>
      </c>
      <c r="D11" s="2" t="s">
        <v>227</v>
      </c>
      <c r="F11" s="2">
        <v>7</v>
      </c>
    </row>
    <row r="12" spans="1:9" x14ac:dyDescent="0.3">
      <c r="B12" s="62">
        <v>9</v>
      </c>
      <c r="D12" s="2" t="s">
        <v>229</v>
      </c>
      <c r="F12" s="2">
        <v>8</v>
      </c>
    </row>
    <row r="13" spans="1:9" x14ac:dyDescent="0.3">
      <c r="B13" s="62">
        <v>10</v>
      </c>
      <c r="F13" s="2">
        <v>9</v>
      </c>
    </row>
    <row r="14" spans="1:9" x14ac:dyDescent="0.3">
      <c r="B14" s="62">
        <v>11</v>
      </c>
      <c r="F14" s="2">
        <v>10</v>
      </c>
    </row>
    <row r="15" spans="1:9" x14ac:dyDescent="0.3">
      <c r="B15" s="62">
        <v>12</v>
      </c>
      <c r="F15" s="2">
        <v>11</v>
      </c>
    </row>
    <row r="16" spans="1:9" x14ac:dyDescent="0.3">
      <c r="B16" s="62" t="s">
        <v>227</v>
      </c>
      <c r="F16" s="2">
        <v>12</v>
      </c>
    </row>
    <row r="17" spans="1:6" x14ac:dyDescent="0.3">
      <c r="B17" s="62" t="s">
        <v>229</v>
      </c>
      <c r="F17" s="2" t="s">
        <v>227</v>
      </c>
    </row>
    <row r="18" spans="1:6" x14ac:dyDescent="0.3">
      <c r="B18" s="62" t="s">
        <v>230</v>
      </c>
      <c r="F18" s="2" t="s">
        <v>229</v>
      </c>
    </row>
    <row r="19" spans="1:6" x14ac:dyDescent="0.3">
      <c r="F19" s="2" t="s">
        <v>230</v>
      </c>
    </row>
    <row r="22" spans="1:6" x14ac:dyDescent="0.3">
      <c r="A22"/>
    </row>
  </sheetData>
  <sheetProtection algorithmName="SHA-512" hashValue="VEhJUyBJUyBOT1QgR09JTkcgVE8gQkUgQSBWQUxJRCBIQVNIcw==" saltValue="sJcFqu9d0zegqOFRgn2YDw==" spinCount="100000" sheet="1" objects="1" scenarios="1" sort="0" autoFilter="0"/>
  <sortState ref="A2:A11">
    <sortCondition ref="A2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Part A</vt:lpstr>
      <vt:lpstr>Part B</vt:lpstr>
      <vt:lpstr>Part C</vt:lpstr>
      <vt:lpstr>Part D</vt:lpstr>
      <vt:lpstr>Part E</vt:lpstr>
      <vt:lpstr>Drop-downs</vt:lpstr>
      <vt:lpstr>CentralCostperPupil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2019-09-16T20:04:49Z</dcterms:created>
  <dcterms:modified xsi:type="dcterms:W3CDTF">2020-10-07T16:12:50Z</dcterms:modified>
</cp:coreProperties>
</file>